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EstaPasta_de_trabalho" defaultThemeVersion="124226"/>
  <bookViews>
    <workbookView xWindow="240" yWindow="105" windowWidth="9180" windowHeight="4770"/>
  </bookViews>
  <sheets>
    <sheet name="Fluxo" sheetId="1" r:id="rId1"/>
  </sheets>
  <definedNames>
    <definedName name="solver_adj" localSheetId="0" hidden="1">Fluxo!$B$4:$B$5,Fluxo!$B$11:$B$12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Fluxo!$B$5</definedName>
    <definedName name="solver_lhs2" localSheetId="0" hidden="1">Fluxo!$B$11</definedName>
    <definedName name="solver_lhs3" localSheetId="0" hidden="1">Fluxo!$B$12</definedName>
    <definedName name="solver_lhs4" localSheetId="0" hidden="1">Fluxo!$B$13</definedName>
    <definedName name="solver_lhs5" localSheetId="0" hidden="1">Fluxo!$B$3:$B$5</definedName>
    <definedName name="solver_lhs6" localSheetId="0" hidden="1">Fluxo!$B$9</definedName>
    <definedName name="solver_lin" localSheetId="0" hidden="1">2</definedName>
    <definedName name="solver_neg" localSheetId="0" hidden="1">2</definedName>
    <definedName name="solver_num" localSheetId="0" hidden="1">2</definedName>
    <definedName name="solver_nwt" localSheetId="0" hidden="1">1</definedName>
    <definedName name="solver_opt" localSheetId="0" hidden="1">Fluxo!$F$16</definedName>
    <definedName name="solver_pre" localSheetId="0" hidden="1">0.000001</definedName>
    <definedName name="solver_rel1" localSheetId="0" hidden="1">1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el5" localSheetId="0" hidden="1">2</definedName>
    <definedName name="solver_rel6" localSheetId="0" hidden="1">3</definedName>
    <definedName name="solver_rhs1" localSheetId="0" hidden="1">2500</definedName>
    <definedName name="solver_rhs2" localSheetId="0" hidden="1">500</definedName>
    <definedName name="solver_rhs3" localSheetId="0" hidden="1">Fluxo!$B$6*2%</definedName>
    <definedName name="solver_rhs4" localSheetId="0" hidden="1">Fluxo!$B$6*7%</definedName>
    <definedName name="solver_rhs5" localSheetId="0" hidden="1">1500</definedName>
    <definedName name="solver_rhs6" localSheetId="0" hidden="1">Fluxo!$B$6*10%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30000</definedName>
  </definedNames>
  <calcPr calcId="145621"/>
</workbook>
</file>

<file path=xl/calcChain.xml><?xml version="1.0" encoding="utf-8"?>
<calcChain xmlns="http://schemas.openxmlformats.org/spreadsheetml/2006/main">
  <c r="C3" i="1" l="1"/>
  <c r="D3" i="1"/>
  <c r="E3" i="1" s="1"/>
  <c r="C4" i="1"/>
  <c r="D4" i="1"/>
  <c r="E4" i="1" s="1"/>
  <c r="C5" i="1"/>
  <c r="F5" i="1" s="1"/>
  <c r="D5" i="1"/>
  <c r="E5" i="1" s="1"/>
  <c r="C6" i="1"/>
  <c r="C9" i="1" s="1"/>
  <c r="B6" i="1"/>
  <c r="B14" i="1"/>
  <c r="B16" i="1"/>
  <c r="B17" i="1" s="1"/>
  <c r="F4" i="1" l="1"/>
  <c r="E6" i="1"/>
  <c r="F3" i="1"/>
  <c r="F6" i="1" s="1"/>
  <c r="C13" i="1"/>
  <c r="C12" i="1"/>
  <c r="C11" i="1"/>
  <c r="C10" i="1"/>
  <c r="B18" i="1"/>
  <c r="D6" i="1"/>
  <c r="F10" i="1" l="1"/>
  <c r="D10" i="1"/>
  <c r="D13" i="1"/>
  <c r="D9" i="1"/>
  <c r="D11" i="1"/>
  <c r="F11" i="1" s="1"/>
  <c r="D12" i="1"/>
  <c r="C14" i="1"/>
  <c r="C16" i="1" s="1"/>
  <c r="B20" i="1"/>
  <c r="B19" i="1"/>
  <c r="F13" i="1"/>
  <c r="E9" i="1"/>
  <c r="E10" i="1"/>
  <c r="E11" i="1"/>
  <c r="E12" i="1"/>
  <c r="F12" i="1" s="1"/>
  <c r="E13" i="1"/>
  <c r="E14" i="1" l="1"/>
  <c r="E16" i="1" s="1"/>
  <c r="C17" i="1"/>
  <c r="C18" i="1" s="1"/>
  <c r="D14" i="1"/>
  <c r="D16" i="1" s="1"/>
  <c r="F9" i="1"/>
  <c r="F14" i="1" s="1"/>
  <c r="F16" i="1" s="1"/>
  <c r="C19" i="1" l="1"/>
  <c r="C20" i="1"/>
  <c r="F17" i="1"/>
  <c r="F18" i="1"/>
  <c r="E18" i="1"/>
  <c r="E17" i="1"/>
  <c r="D17" i="1"/>
  <c r="D18" i="1"/>
  <c r="E20" i="1" l="1"/>
  <c r="E19" i="1"/>
  <c r="D20" i="1"/>
  <c r="D19" i="1"/>
</calcChain>
</file>

<file path=xl/sharedStrings.xml><?xml version="1.0" encoding="utf-8"?>
<sst xmlns="http://schemas.openxmlformats.org/spreadsheetml/2006/main" count="22" uniqueCount="22">
  <si>
    <t>1º TRIM</t>
  </si>
  <si>
    <t>2º TRIM</t>
  </si>
  <si>
    <t>3º TRIM</t>
  </si>
  <si>
    <t>4º TRIM</t>
  </si>
  <si>
    <t>TOTAL</t>
  </si>
  <si>
    <t>RECEITAS</t>
  </si>
  <si>
    <t>TOTAL RECEITAS</t>
  </si>
  <si>
    <t>DESPESAS</t>
  </si>
  <si>
    <t>MATERIAL</t>
  </si>
  <si>
    <t>SALÁRIO</t>
  </si>
  <si>
    <t>ADMINISTRAÇÃO</t>
  </si>
  <si>
    <t>PROPAGANDA</t>
  </si>
  <si>
    <t>BENEFÍCIOS</t>
  </si>
  <si>
    <t>TOTAL DESPESAS</t>
  </si>
  <si>
    <t>LUCRO BRUTO</t>
  </si>
  <si>
    <t>IR</t>
  </si>
  <si>
    <t>LUCRO LÍQUIDO</t>
  </si>
  <si>
    <t>%L.LIQ/TOT.REC.TRIM</t>
  </si>
  <si>
    <t>%L.LIQ/TOTAL ANO</t>
  </si>
  <si>
    <t>MOBI</t>
  </si>
  <si>
    <t>CAPTUR</t>
  </si>
  <si>
    <t>GOL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</si>
</sst>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right"/>
    </xf>
    <xf numFmtId="10" fontId="0" fillId="0" borderId="0" xfId="1" applyNumberFormat="1" applyFont="1"/>
    <xf numFmtId="4" fontId="0" fillId="0" borderId="0" xfId="0" applyNumberFormat="1"/>
    <xf numFmtId="4" fontId="0" fillId="2" borderId="0" xfId="0" applyNumberFormat="1" applyFill="1"/>
    <xf numFmtId="10" fontId="0" fillId="2" borderId="0" xfId="1" applyNumberFormat="1" applyFont="1" applyFill="1"/>
    <xf numFmtId="4" fontId="0" fillId="3" borderId="0" xfId="0" applyNumberFormat="1" applyFill="1"/>
    <xf numFmtId="10" fontId="0" fillId="4" borderId="0" xfId="1" applyNumberFormat="1" applyFont="1" applyFill="1"/>
    <xf numFmtId="4" fontId="0" fillId="5" borderId="0" xfId="0" applyNumberFormat="1" applyFill="1"/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F20"/>
  <sheetViews>
    <sheetView tabSelected="1" workbookViewId="0">
      <selection activeCell="A5" sqref="A5"/>
    </sheetView>
  </sheetViews>
  <sheetFormatPr defaultColWidth="11.42578125" defaultRowHeight="12.75" x14ac:dyDescent="0.2"/>
  <cols>
    <col min="1" max="1" width="21.42578125" customWidth="1"/>
  </cols>
  <sheetData>
    <row r="1" spans="1:6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">
      <c r="A2" t="s">
        <v>5</v>
      </c>
    </row>
    <row r="3" spans="1:6" x14ac:dyDescent="0.2">
      <c r="A3" s="1" t="s">
        <v>19</v>
      </c>
      <c r="B3" s="6">
        <v>2700</v>
      </c>
      <c r="C3" s="3">
        <f t="shared" ref="C3:E5" si="0">B3*1.15</f>
        <v>3104.9999999999995</v>
      </c>
      <c r="D3" s="3">
        <f t="shared" si="0"/>
        <v>3570.7499999999991</v>
      </c>
      <c r="E3" s="3">
        <f t="shared" si="0"/>
        <v>4106.3624999999984</v>
      </c>
      <c r="F3" s="3">
        <f>SUM(B3:E3)</f>
        <v>13482.112499999999</v>
      </c>
    </row>
    <row r="4" spans="1:6" x14ac:dyDescent="0.2">
      <c r="A4" s="1" t="s">
        <v>20</v>
      </c>
      <c r="B4" s="6">
        <v>1700</v>
      </c>
      <c r="C4" s="3">
        <f t="shared" si="0"/>
        <v>1954.9999999999998</v>
      </c>
      <c r="D4" s="3">
        <f t="shared" si="0"/>
        <v>2248.2499999999995</v>
      </c>
      <c r="E4" s="3">
        <f t="shared" si="0"/>
        <v>2585.4874999999993</v>
      </c>
      <c r="F4" s="3">
        <f>SUM(B4:E4)</f>
        <v>8488.7374999999993</v>
      </c>
    </row>
    <row r="5" spans="1:6" x14ac:dyDescent="0.2">
      <c r="A5" s="1" t="s">
        <v>21</v>
      </c>
      <c r="B5" s="6">
        <v>2300</v>
      </c>
      <c r="C5" s="3">
        <f t="shared" si="0"/>
        <v>2645</v>
      </c>
      <c r="D5" s="3">
        <f t="shared" si="0"/>
        <v>3041.7499999999995</v>
      </c>
      <c r="E5" s="3">
        <f t="shared" si="0"/>
        <v>3498.0124999999994</v>
      </c>
      <c r="F5" s="3">
        <f>SUM(B5:E5)</f>
        <v>11484.762499999999</v>
      </c>
    </row>
    <row r="6" spans="1:6" x14ac:dyDescent="0.2">
      <c r="A6" t="s">
        <v>6</v>
      </c>
      <c r="B6" s="8">
        <f>SUM(B3:B5)</f>
        <v>6700</v>
      </c>
      <c r="C6" s="3">
        <f>SUM(C3:C5)</f>
        <v>7704.9999999999991</v>
      </c>
      <c r="D6" s="3">
        <f>SUM(D3:D5)</f>
        <v>8860.7499999999982</v>
      </c>
      <c r="E6" s="3">
        <f>SUM(E3:E5)</f>
        <v>10189.862499999997</v>
      </c>
      <c r="F6" s="4">
        <f>SUM(F3:F5)</f>
        <v>33455.612499999996</v>
      </c>
    </row>
    <row r="8" spans="1:6" x14ac:dyDescent="0.2">
      <c r="A8" t="s">
        <v>7</v>
      </c>
    </row>
    <row r="9" spans="1:6" x14ac:dyDescent="0.2">
      <c r="A9" s="1" t="s">
        <v>8</v>
      </c>
      <c r="B9" s="3">
        <v>1139</v>
      </c>
      <c r="C9" s="3">
        <f>C6*0.17</f>
        <v>1309.8499999999999</v>
      </c>
      <c r="D9" s="3">
        <f>D6*0.17</f>
        <v>1506.3274999999999</v>
      </c>
      <c r="E9" s="3">
        <f>E6*0.17</f>
        <v>1732.2766249999997</v>
      </c>
      <c r="F9" s="3">
        <f>SUM(B9:E9)</f>
        <v>5687.4541249999993</v>
      </c>
    </row>
    <row r="10" spans="1:6" x14ac:dyDescent="0.2">
      <c r="A10" s="1" t="s">
        <v>9</v>
      </c>
      <c r="B10" s="3">
        <v>938</v>
      </c>
      <c r="C10" s="3">
        <f>C6*0.14</f>
        <v>1078.7</v>
      </c>
      <c r="D10" s="3">
        <f>D6*0.14</f>
        <v>1240.5049999999999</v>
      </c>
      <c r="E10" s="3">
        <f>E6*0.14</f>
        <v>1426.5807499999999</v>
      </c>
      <c r="F10" s="3">
        <f>SUM(B10:E10)</f>
        <v>4683.78575</v>
      </c>
    </row>
    <row r="11" spans="1:6" x14ac:dyDescent="0.2">
      <c r="A11" s="1" t="s">
        <v>10</v>
      </c>
      <c r="B11" s="3">
        <v>670</v>
      </c>
      <c r="C11" s="3">
        <f>C6*10%</f>
        <v>770.5</v>
      </c>
      <c r="D11" s="3">
        <f>D6*10%</f>
        <v>886.07499999999982</v>
      </c>
      <c r="E11" s="3">
        <f>E6*10%</f>
        <v>1018.9862499999998</v>
      </c>
      <c r="F11" s="3">
        <f>SUM(B11:E11)</f>
        <v>3345.5612499999997</v>
      </c>
    </row>
    <row r="12" spans="1:6" x14ac:dyDescent="0.2">
      <c r="A12" s="1" t="s">
        <v>11</v>
      </c>
      <c r="B12" s="3">
        <v>134</v>
      </c>
      <c r="C12" s="3">
        <f>C6*2%</f>
        <v>154.1</v>
      </c>
      <c r="D12" s="3">
        <f>D6*5%</f>
        <v>443.03749999999991</v>
      </c>
      <c r="E12" s="3">
        <f>E6*5%</f>
        <v>509.49312499999991</v>
      </c>
      <c r="F12" s="3">
        <f>SUM(B12:E12)</f>
        <v>1240.6306249999998</v>
      </c>
    </row>
    <row r="13" spans="1:6" x14ac:dyDescent="0.2">
      <c r="A13" s="1" t="s">
        <v>12</v>
      </c>
      <c r="B13" s="3">
        <v>670</v>
      </c>
      <c r="C13" s="3">
        <f>IF(C6&gt;10000,C6*7%,C6*10%)</f>
        <v>770.5</v>
      </c>
      <c r="D13" s="3">
        <f>IF(D6&gt;10000,D6*7%,D6*10%)</f>
        <v>886.07499999999982</v>
      </c>
      <c r="E13" s="3">
        <f>IF(E6&gt;10000,E6*7%,E6*10%)</f>
        <v>713.29037499999993</v>
      </c>
      <c r="F13" s="3">
        <f>SUM(B13:E13)</f>
        <v>3039.8653749999999</v>
      </c>
    </row>
    <row r="14" spans="1:6" x14ac:dyDescent="0.2">
      <c r="A14" t="s">
        <v>13</v>
      </c>
      <c r="B14" s="3">
        <f>SUM(B9:B13)</f>
        <v>3551</v>
      </c>
      <c r="C14" s="3">
        <f>SUM(C9:C13)</f>
        <v>4083.65</v>
      </c>
      <c r="D14" s="3">
        <f>SUM(D9:D13)</f>
        <v>4962.0199999999986</v>
      </c>
      <c r="E14" s="3">
        <f>SUM(E9:E13)</f>
        <v>5400.6271249999991</v>
      </c>
      <c r="F14" s="3">
        <f>SUM(F9:F13)</f>
        <v>17997.297124999997</v>
      </c>
    </row>
    <row r="16" spans="1:6" x14ac:dyDescent="0.2">
      <c r="A16" t="s">
        <v>14</v>
      </c>
      <c r="B16" s="3">
        <f>B6-B14</f>
        <v>3149</v>
      </c>
      <c r="C16" s="3">
        <f>C6-C14</f>
        <v>3621.349999999999</v>
      </c>
      <c r="D16" s="3">
        <f>D6-D14</f>
        <v>3898.7299999999996</v>
      </c>
      <c r="E16" s="3">
        <f>E6-E14</f>
        <v>4789.2353749999984</v>
      </c>
      <c r="F16" s="3">
        <f>F6-F14</f>
        <v>15458.315374999998</v>
      </c>
    </row>
    <row r="17" spans="1:6" x14ac:dyDescent="0.2">
      <c r="A17" t="s">
        <v>15</v>
      </c>
      <c r="B17" s="3">
        <f>B16*35%</f>
        <v>1102.1499999999999</v>
      </c>
      <c r="C17" s="3">
        <f>C16*35%</f>
        <v>1267.4724999999996</v>
      </c>
      <c r="D17" s="3">
        <f>D16*35%</f>
        <v>1364.5554999999997</v>
      </c>
      <c r="E17" s="3">
        <f>E16*35%</f>
        <v>1676.2323812499994</v>
      </c>
      <c r="F17" s="3">
        <f>F16*35%</f>
        <v>5410.4103812499989</v>
      </c>
    </row>
    <row r="18" spans="1:6" x14ac:dyDescent="0.2">
      <c r="A18" t="s">
        <v>16</v>
      </c>
      <c r="B18" s="3">
        <f>B16-B17</f>
        <v>2046.8500000000001</v>
      </c>
      <c r="C18" s="3">
        <f>C16-C17</f>
        <v>2353.8774999999996</v>
      </c>
      <c r="D18" s="3">
        <f>D16-D17</f>
        <v>2534.1745000000001</v>
      </c>
      <c r="E18" s="3">
        <f>E16-E17</f>
        <v>3113.002993749999</v>
      </c>
      <c r="F18" s="3">
        <f>F16-F17</f>
        <v>10047.904993749999</v>
      </c>
    </row>
    <row r="19" spans="1:6" x14ac:dyDescent="0.2">
      <c r="A19" t="s">
        <v>17</v>
      </c>
      <c r="B19" s="5">
        <f>B18/B6</f>
        <v>0.30549999999999999</v>
      </c>
      <c r="C19" s="2">
        <f>C18/C6</f>
        <v>0.30549999999999999</v>
      </c>
      <c r="D19" s="2">
        <f>D18/D6</f>
        <v>0.28600000000000009</v>
      </c>
      <c r="E19" s="2">
        <f>E18/E6</f>
        <v>0.30549999999999999</v>
      </c>
    </row>
    <row r="20" spans="1:6" x14ac:dyDescent="0.2">
      <c r="A20" t="s">
        <v>18</v>
      </c>
      <c r="B20" s="7">
        <f>B18/$F$6</f>
        <v>6.1181064911007096E-2</v>
      </c>
      <c r="C20" s="2">
        <f>C18/$F$6</f>
        <v>7.0358224647658146E-2</v>
      </c>
      <c r="D20" s="2">
        <f>D18/$F$6</f>
        <v>7.574736525896815E-2</v>
      </c>
      <c r="E20" s="2">
        <f>E18/$F$6</f>
        <v>9.3048752096527881E-2</v>
      </c>
    </row>
  </sheetData>
  <scenarios current="0" show="0" sqref="B16 F16">
    <scenario name="teste" count="4" user="Inferência" comment="Criado por Inferência em 5/16/2002">
      <inputCells r="B4" val="2469.90266018777" numFmtId="4"/>
      <inputCells r="B5" val="2500" numFmtId="4"/>
      <inputCells r="B11" val="1170.85046204135" numFmtId="4"/>
      <inputCells r="B12" val="634.850462041349" numFmtId="4"/>
    </scenario>
  </scenarios>
  <phoneticPr fontId="0" type="noConversion"/>
  <printOptions gridLines="1" gridLinesSet="0"/>
  <pageMargins left="0.78740157499999996" right="0.78740157499999996" top="0.984251969" bottom="0.984251969" header="0.49212598499999999" footer="0.49212598499999999"/>
  <headerFooter alignWithMargins="0">
    <oddHeader>&amp;A</oddHead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Fluxo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IBPI</dc:creator>
  <cp:keywords/>
  <dc:description/>
  <cp:lastModifiedBy>Tito</cp:lastModifiedBy>
  <dcterms:created xsi:type="dcterms:W3CDTF">1997-07-17T07:59:13Z</dcterms:created>
  <dcterms:modified xsi:type="dcterms:W3CDTF">2017-06-12T13:39:17Z</dcterms:modified>
</cp:coreProperties>
</file>