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tables/table2.xml" ContentType="application/vnd.openxmlformats-officedocument.spreadsheetml.table+xml"/>
  <Override PartName="/xl/tables/table1.xml" ContentType="application/vnd.openxmlformats-officedocument.spreadsheetml.table+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ntraproposta" sheetId="1" state="visible" r:id="rId2"/>
    <sheet name="Base"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<sst xmlns="http://schemas.openxmlformats.org/spreadsheetml/2006/main" count="890" uniqueCount="309">
  <si>
    <t xml:space="preserve">Contraproposta</t>
  </si>
  <si>
    <t xml:space="preserve">Clinica/Dentista: </t>
  </si>
  <si>
    <t xml:space="preserve">Áreas negociadas:</t>
  </si>
  <si>
    <t xml:space="preserve">Cód. Tuss</t>
  </si>
  <si>
    <t xml:space="preserve">Procedimento</t>
  </si>
  <si>
    <t xml:space="preserve">Região</t>
  </si>
  <si>
    <t xml:space="preserve">Área Atuação</t>
  </si>
  <si>
    <t xml:space="preserve">Quantidade de USO</t>
  </si>
  <si>
    <t xml:space="preserve">Valor - Moeda 0,30</t>
  </si>
  <si>
    <t xml:space="preserve">Valor Sugerido pela Clinica (R$)</t>
  </si>
  <si>
    <t xml:space="preserve">Moeda   Sugerida</t>
  </si>
  <si>
    <t xml:space="preserve">Valor Aprovado (R$)</t>
  </si>
  <si>
    <t xml:space="preserve">Moeda Aprovada</t>
  </si>
  <si>
    <t xml:space="preserve">Valor - Solicitado pela Clinica</t>
  </si>
  <si>
    <t xml:space="preserve">Mult - Solicitado pela Clinica</t>
  </si>
  <si>
    <t xml:space="preserve">Informar valor</t>
  </si>
  <si>
    <t xml:space="preserve">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</si>
  <si>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 xml:space="preserve">cód</t>
  </si>
  <si>
    <t xml:space="preserve">ÁREA</t>
  </si>
  <si>
    <t xml:space="preserve">TUSS</t>
  </si>
  <si>
    <t xml:space="preserve">PROCEDIMENTOS ODONTOLÓGICOS</t>
  </si>
  <si>
    <t xml:space="preserve">Comprovação</t>
  </si>
  <si>
    <t xml:space="preserve">APLICAÇÃO</t>
  </si>
  <si>
    <t xml:space="preserve">HMO</t>
  </si>
  <si>
    <t xml:space="preserve">Urgência e Emergência</t>
  </si>
  <si>
    <t xml:space="preserve">consulta odontologica de urgencia</t>
  </si>
  <si>
    <t xml:space="preserve">Não</t>
  </si>
  <si>
    <t xml:space="preserve">BOCA</t>
  </si>
  <si>
    <t xml:space="preserve">consulta odontologica de urgencia 24hs</t>
  </si>
  <si>
    <t xml:space="preserve">colagem de fragmentos dentários</t>
  </si>
  <si>
    <t xml:space="preserve">Foto inicial</t>
  </si>
  <si>
    <t xml:space="preserve">DENTE</t>
  </si>
  <si>
    <t xml:space="preserve">controle de hemorragia com aplicação de agente hemostático em região buco-maxilo-facial</t>
  </si>
  <si>
    <t xml:space="preserve">-</t>
  </si>
  <si>
    <t xml:space="preserve">controle de hemorragia sem aplicação de agente hemostático em região buco-maxilo-facial</t>
  </si>
  <si>
    <t xml:space="preserve">curativo de demora em endodontia</t>
  </si>
  <si>
    <t xml:space="preserve">RX inicial</t>
  </si>
  <si>
    <t xml:space="preserve">imobilização dentária em dentes permanentes</t>
  </si>
  <si>
    <t xml:space="preserve">Foto inicial e Final</t>
  </si>
  <si>
    <t xml:space="preserve">imobilização dentária em dentes decíduos</t>
  </si>
  <si>
    <t xml:space="preserve">incisão e drenagem extra-oral de abscesso, hematoma e/ou flegmão da região buco-maxilo-facial</t>
  </si>
  <si>
    <t xml:space="preserve">incisão e drenagem intra-oral de abscesso, hematoma e/ou flegmão da região buco-maxilo-facial</t>
  </si>
  <si>
    <t xml:space="preserve">recimentação de trabalho protético</t>
  </si>
  <si>
    <t xml:space="preserve">redução simples de luxação de articulação têmporo-mandibular (atm)</t>
  </si>
  <si>
    <t xml:space="preserve">reimplante de dente com contenção</t>
  </si>
  <si>
    <t xml:space="preserve">Foto inicial na solicitação e foto final na produção(pagamento)</t>
  </si>
  <si>
    <t xml:space="preserve">tratamento de abscesso periodontal agudo</t>
  </si>
  <si>
    <t xml:space="preserve">tratamento de alveolite</t>
  </si>
  <si>
    <t xml:space="preserve">tratamento de pericoronarite</t>
  </si>
  <si>
    <t xml:space="preserve">tratamento em odontalgia aguda</t>
  </si>
  <si>
    <t xml:space="preserve">Diagnóstico</t>
  </si>
  <si>
    <t xml:space="preserve">consulta odontológica</t>
  </si>
  <si>
    <t xml:space="preserve">diagnóstico anatomopatológico em citologia esfoliativa na região buco-maxilo-facial</t>
  </si>
  <si>
    <t xml:space="preserve">Anexar laudo laboratorial para produção.</t>
  </si>
  <si>
    <t xml:space="preserve">diagnóstico anatomopatológico em material de biópsia na região buco-maxilo-facial</t>
  </si>
  <si>
    <t xml:space="preserve">diagnóstico anatomopatológico em peça cirúrgica na região buco-maxilo-facial</t>
  </si>
  <si>
    <t xml:space="preserve">diagnóstico anatomopatológico em punção na região buco-maxilo-facial</t>
  </si>
  <si>
    <t xml:space="preserve">Prevenção</t>
  </si>
  <si>
    <t xml:space="preserve">aplicação tópica de flúor</t>
  </si>
  <si>
    <t xml:space="preserve">atividade educativa em saúde bucal</t>
  </si>
  <si>
    <t xml:space="preserve">controle de biofilme (placa bacteriana)</t>
  </si>
  <si>
    <t xml:space="preserve">profilaxia: polimento coronário</t>
  </si>
  <si>
    <t xml:space="preserve">teste de fluxo salivar</t>
  </si>
  <si>
    <t xml:space="preserve">teste de ph salivar</t>
  </si>
  <si>
    <t xml:space="preserve">Radiologia Odontológica e Imaginologia</t>
  </si>
  <si>
    <t xml:space="preserve">fotografia</t>
  </si>
  <si>
    <t xml:space="preserve">Imagem radiográfica deve estar anexada no sistema</t>
  </si>
  <si>
    <t xml:space="preserve">levantamento radiográfico (exame radiodôntico)</t>
  </si>
  <si>
    <t xml:space="preserve">modelos ortodônticos</t>
  </si>
  <si>
    <t xml:space="preserve">Imagens (fotos) devem estar anexadas no sistema.</t>
  </si>
  <si>
    <t xml:space="preserve">radiografia oclusal</t>
  </si>
  <si>
    <t xml:space="preserve">ARCADA</t>
  </si>
  <si>
    <t xml:space="preserve">radiografia panorâmica de mandíbula / maxila (ortopantomografia)</t>
  </si>
  <si>
    <t xml:space="preserve">radiografia panorâmica de mandíbula / maxila (ortopantomografia) com traçado cefalométrico</t>
  </si>
  <si>
    <t xml:space="preserve">rx antero-posterior</t>
  </si>
  <si>
    <t xml:space="preserve">rx da atm</t>
  </si>
  <si>
    <t xml:space="preserve">rx interproximal - bite-wing</t>
  </si>
  <si>
    <t xml:space="preserve">rx mão e punho - carpal</t>
  </si>
  <si>
    <t xml:space="preserve">USUÁRIO</t>
  </si>
  <si>
    <t xml:space="preserve">rx periapical</t>
  </si>
  <si>
    <t xml:space="preserve">rx postero-anterior</t>
  </si>
  <si>
    <t xml:space="preserve">telerradiografia</t>
  </si>
  <si>
    <t xml:space="preserve">telerradiografia com traçado cefalométrico</t>
  </si>
  <si>
    <t xml:space="preserve">documentação ortodôntica "a"</t>
  </si>
  <si>
    <t xml:space="preserve">Radiografias fotos, modelos e traçados devem estar anexados no sistema.</t>
  </si>
  <si>
    <t xml:space="preserve">documentação ortodôntica "b"</t>
  </si>
  <si>
    <t xml:space="preserve">documentação ortodôntica "e"</t>
  </si>
  <si>
    <t xml:space="preserve">Endodontia</t>
  </si>
  <si>
    <t xml:space="preserve">amputação radicular com obturação retrogada</t>
  </si>
  <si>
    <t xml:space="preserve">RX Inicial/Final</t>
  </si>
  <si>
    <t xml:space="preserve">amputação radicular sem obturação retrogada</t>
  </si>
  <si>
    <t xml:space="preserve">apicetomia birradiculares com obturação retrógrada</t>
  </si>
  <si>
    <t xml:space="preserve">Rx Inicial e final</t>
  </si>
  <si>
    <t xml:space="preserve">apicetomia birradiculares sem obturação retrógrada</t>
  </si>
  <si>
    <t xml:space="preserve">apicetomia multirradiculares com obturação retrógrada</t>
  </si>
  <si>
    <t xml:space="preserve">apicetomia multirradiculares sem obturação retrógrada</t>
  </si>
  <si>
    <t xml:space="preserve">apicetomia unirradiculares com obturação retrógrada</t>
  </si>
  <si>
    <t xml:space="preserve">apicetomia unirradiculares sem obturação retrógrada</t>
  </si>
  <si>
    <t xml:space="preserve">remoção de corpo estranho intracanal (por conduto)</t>
  </si>
  <si>
    <t xml:space="preserve">remoção de material obturador intracanal para retratamento endodôntico</t>
  </si>
  <si>
    <t xml:space="preserve">remocao de nucleo intrara\radicular</t>
  </si>
  <si>
    <t xml:space="preserve">RX Inicial</t>
  </si>
  <si>
    <t xml:space="preserve">retratamento endodôntico birradicular</t>
  </si>
  <si>
    <t xml:space="preserve">RX Inicial e Rx Final (rx final deve apresentar os condutos dissociados).</t>
  </si>
  <si>
    <t xml:space="preserve">retratamento endodôntico multirradicular</t>
  </si>
  <si>
    <t xml:space="preserve">retratamento endodôntico unirradicular</t>
  </si>
  <si>
    <t xml:space="preserve">tratamento de perfuração endodôntica</t>
  </si>
  <si>
    <t xml:space="preserve">tratamento endodôntico birradicular</t>
  </si>
  <si>
    <t xml:space="preserve">tratamento endodôntico de dente com rizogenese incompleta</t>
  </si>
  <si>
    <t xml:space="preserve">tratamento endodôntico multirradicular</t>
  </si>
  <si>
    <t xml:space="preserve">tratamento endodôntico unirradicular</t>
  </si>
  <si>
    <t xml:space="preserve">Dentística Restauradora</t>
  </si>
  <si>
    <t xml:space="preserve">clareamento dentário caseiro</t>
  </si>
  <si>
    <t xml:space="preserve">clareamento dentário de consultório</t>
  </si>
  <si>
    <t xml:space="preserve">clareamento a laser</t>
  </si>
  <si>
    <t xml:space="preserve">faceta direta em resina fotopolimerizável</t>
  </si>
  <si>
    <t xml:space="preserve">Foto Inicial e Final</t>
  </si>
  <si>
    <t xml:space="preserve">placa de acetato para clareamento caseiro</t>
  </si>
  <si>
    <t xml:space="preserve">Foto Final</t>
  </si>
  <si>
    <t xml:space="preserve">restauração amálgama 1 face</t>
  </si>
  <si>
    <t xml:space="preserve">Imagem inicial (foto ou Rx) na produção quando solicitação for em dente posterior com envolvimento de face proximal.</t>
  </si>
  <si>
    <t xml:space="preserve">FACE</t>
  </si>
  <si>
    <t xml:space="preserve">restauração amálgama 2 faces</t>
  </si>
  <si>
    <t xml:space="preserve">restauração amálgama 3 faces</t>
  </si>
  <si>
    <t xml:space="preserve">restauração amálgama 4 faces</t>
  </si>
  <si>
    <t xml:space="preserve">restauração em ionômero de vidro - 1 face</t>
  </si>
  <si>
    <t xml:space="preserve">restauração em ionômero de vidro - 2 faces</t>
  </si>
  <si>
    <t xml:space="preserve">restauração em ionômero de vidro - 3 faces</t>
  </si>
  <si>
    <t xml:space="preserve">restauração em ionômero de vidro - 4 faces</t>
  </si>
  <si>
    <t xml:space="preserve">restauração resina fotopolimerizável 1 face</t>
  </si>
  <si>
    <t xml:space="preserve">restauração resina fotopolimerizável 2 faces</t>
  </si>
  <si>
    <t xml:space="preserve">restauração resina fotopolimerizável 3 faces</t>
  </si>
  <si>
    <t xml:space="preserve">restauração resina fotopolimerizável 4 faces</t>
  </si>
  <si>
    <t xml:space="preserve">Odontopediatria</t>
  </si>
  <si>
    <t xml:space="preserve">aplicação de cariostático</t>
  </si>
  <si>
    <t xml:space="preserve">aplicação de selante - técnica invasiva</t>
  </si>
  <si>
    <t xml:space="preserve">aplicação de selante de fóssulas e fissuras</t>
  </si>
  <si>
    <t xml:space="preserve">aplicação tópica de verniz fluoretado</t>
  </si>
  <si>
    <t xml:space="preserve">Foto Inicial na solicitação.</t>
  </si>
  <si>
    <t xml:space="preserve">condicionamento em odontologia</t>
  </si>
  <si>
    <t xml:space="preserve">condicionamento em odontologia para pacientes com necessidades especiais</t>
  </si>
  <si>
    <t xml:space="preserve">coroa de acetato em dente decíduo</t>
  </si>
  <si>
    <t xml:space="preserve">Enviar rx inicial na solicitação e Enviar rx e foto Final na produção.</t>
  </si>
  <si>
    <t xml:space="preserve">coroa de acetato em dente permanente</t>
  </si>
  <si>
    <t xml:space="preserve">Foto Inicial na solicitação Foto final na produção.</t>
  </si>
  <si>
    <t xml:space="preserve">coroa de aço em dente decíduo</t>
  </si>
  <si>
    <t xml:space="preserve">Enviar rx inicial na solicitação e Enviar rx Final na produção.</t>
  </si>
  <si>
    <t xml:space="preserve">coroa de aço em dente permanente</t>
  </si>
  <si>
    <t xml:space="preserve">coroa de policarbonato em dente decíduo</t>
  </si>
  <si>
    <t xml:space="preserve">coroa de policarbonato em dente permanente</t>
  </si>
  <si>
    <t xml:space="preserve">exodontia simples de decíduos</t>
  </si>
  <si>
    <t xml:space="preserve">mantenedor de espaço fixo</t>
  </si>
  <si>
    <t xml:space="preserve">Enviar rx inicial na solicitação. Enviar na produção foto com o mantenedor instalado.</t>
  </si>
  <si>
    <t xml:space="preserve">mantenedor de espaço removível</t>
  </si>
  <si>
    <t xml:space="preserve">pulpotomia em dente decíduo</t>
  </si>
  <si>
    <t xml:space="preserve">tratamento endodôntico em decíduos</t>
  </si>
  <si>
    <t xml:space="preserve">Periodontia</t>
  </si>
  <si>
    <t xml:space="preserve">aumento de coroa clínica</t>
  </si>
  <si>
    <t xml:space="preserve">RX Inicial na solicitação e Rx Final na produção.</t>
  </si>
  <si>
    <t xml:space="preserve">cirurgia periodontal a retalho</t>
  </si>
  <si>
    <t xml:space="preserve">RX Panorâmico ou Levantamento Radiográfico na solicitação.</t>
  </si>
  <si>
    <t xml:space="preserve">SEGMENTO</t>
  </si>
  <si>
    <t xml:space="preserve">cunha proximal</t>
  </si>
  <si>
    <t xml:space="preserve">Foto Inicial</t>
  </si>
  <si>
    <t xml:space="preserve">HEMIARCADA</t>
  </si>
  <si>
    <t xml:space="preserve">enxerto conjuntivo subteptelial</t>
  </si>
  <si>
    <t xml:space="preserve">Foto Inicial na solicitação e Foto Final na produção.</t>
  </si>
  <si>
    <t xml:space="preserve">enxerto gengival livre</t>
  </si>
  <si>
    <t xml:space="preserve">enxerto pediculado</t>
  </si>
  <si>
    <t xml:space="preserve">gengivectomia</t>
  </si>
  <si>
    <t xml:space="preserve">gengivoplastia</t>
  </si>
  <si>
    <t xml:space="preserve">implante ósseo integrado</t>
  </si>
  <si>
    <t xml:space="preserve">Rx inicial na solicitação e rx final na produção.</t>
  </si>
  <si>
    <t xml:space="preserve">raspagem supra-gengival</t>
  </si>
  <si>
    <t xml:space="preserve">raspagem sub-gengival/alisamento radicular</t>
  </si>
  <si>
    <t xml:space="preserve">Periograma preenchido na produção</t>
  </si>
  <si>
    <t xml:space="preserve">reabertura - colocação de cicatrizador</t>
  </si>
  <si>
    <t xml:space="preserve">Cirurgia e Traumatologia Buco-Maxilo-Facial</t>
  </si>
  <si>
    <t xml:space="preserve">aprofundamento / aumento de vestibulo</t>
  </si>
  <si>
    <t xml:space="preserve">Enviar foto inicial na solicitação. Enviar foto final da produção.</t>
  </si>
  <si>
    <t xml:space="preserve">biópsia de boca</t>
  </si>
  <si>
    <t xml:space="preserve">Enviar foto inicial na solicitação. Enviar foto final (pós biópsia na produção).</t>
  </si>
  <si>
    <t xml:space="preserve">biópsia de glândula salivar</t>
  </si>
  <si>
    <t xml:space="preserve">biópsia de lábio</t>
  </si>
  <si>
    <t xml:space="preserve">biópsia de língua</t>
  </si>
  <si>
    <t xml:space="preserve">biópsia de mandíbula</t>
  </si>
  <si>
    <t xml:space="preserve">biópsia de maxila</t>
  </si>
  <si>
    <t xml:space="preserve">bridectomia</t>
  </si>
  <si>
    <t xml:space="preserve">Enviar foto inicial na solicitação. Enviar foto final.</t>
  </si>
  <si>
    <t xml:space="preserve">bridotomia</t>
  </si>
  <si>
    <t xml:space="preserve">00005850</t>
  </si>
  <si>
    <t xml:space="preserve">cirurgia para correcao de tuberosidade</t>
  </si>
  <si>
    <t xml:space="preserve">Rx Inicial</t>
  </si>
  <si>
    <t xml:space="preserve">cirurgia para exostose maxilar</t>
  </si>
  <si>
    <t xml:space="preserve">cirurgia para torus mandibular - bilateral</t>
  </si>
  <si>
    <t xml:space="preserve">cirurgia para torus mandibular - unilateral</t>
  </si>
  <si>
    <t xml:space="preserve">cirurgia para torus palatino</t>
  </si>
  <si>
    <t xml:space="preserve">exérese de lipoma na região buco-maxilo-facial</t>
  </si>
  <si>
    <t xml:space="preserve">exerese ou excisão de calculo salivar</t>
  </si>
  <si>
    <t xml:space="preserve">exérese ou excisão de cistos odontológicos</t>
  </si>
  <si>
    <t xml:space="preserve">Rx panorâmico na solicitação.</t>
  </si>
  <si>
    <t xml:space="preserve">exerese ou excisão de mucocele</t>
  </si>
  <si>
    <t xml:space="preserve">exerese ou excisão de rânula</t>
  </si>
  <si>
    <t xml:space="preserve">exodontia a retalho </t>
  </si>
  <si>
    <t xml:space="preserve">exodontia de permanente por indicação ortodôntica/protética</t>
  </si>
  <si>
    <t xml:space="preserve">Anexar carta do Ortodontista.</t>
  </si>
  <si>
    <t xml:space="preserve">exodontia de raiz residual </t>
  </si>
  <si>
    <t xml:space="preserve">exodontia simples de permanente</t>
  </si>
  <si>
    <t xml:space="preserve">frenulectomia labial</t>
  </si>
  <si>
    <t xml:space="preserve">Enviar foto inicial na solicitação. Enviar foto final na produção.</t>
  </si>
  <si>
    <t xml:space="preserve">frenulectomia lingual</t>
  </si>
  <si>
    <t xml:space="preserve">frenulotomia labial</t>
  </si>
  <si>
    <t xml:space="preserve">frenulotomia lingual</t>
  </si>
  <si>
    <t xml:space="preserve">odonto-secção</t>
  </si>
  <si>
    <t xml:space="preserve">punção aspirativa na região buco-maxilo-facial</t>
  </si>
  <si>
    <t xml:space="preserve">Foto Inicial e Laudo Laboratorial (Anatomapopatológico)</t>
  </si>
  <si>
    <t xml:space="preserve">punção aspirativa orientada por imagem na região buco-maxilo-facial</t>
  </si>
  <si>
    <t xml:space="preserve">reconstrução sulco gengivo labial</t>
  </si>
  <si>
    <t xml:space="preserve">Enviar foto inicial na solicitação. Enviar foto na produção.</t>
  </si>
  <si>
    <t xml:space="preserve">redução cruenta de fraturas alveolo dentárias</t>
  </si>
  <si>
    <t xml:space="preserve">RX inicial.</t>
  </si>
  <si>
    <t xml:space="preserve">redução incruenta de fraturas alveolo dentárias</t>
  </si>
  <si>
    <t xml:space="preserve">remoção de dentes inclusos / impactados</t>
  </si>
  <si>
    <t xml:space="preserve">RX Panorâmico inicial na produção</t>
  </si>
  <si>
    <t xml:space="preserve">remoção de dentes semi inclusos / impactados</t>
  </si>
  <si>
    <t xml:space="preserve">exodontia simples de supra numerario</t>
  </si>
  <si>
    <t xml:space="preserve">Rx Inicial e RX Final</t>
  </si>
  <si>
    <t xml:space="preserve">remocao de dentes supra-numerarios (inclusos ou impactados)</t>
  </si>
  <si>
    <t xml:space="preserve">retirada de corpo estranho oroantral ou oronasal da região buco-maxilo-facial</t>
  </si>
  <si>
    <t xml:space="preserve">sutura de ferida em região buco-maxilo-facial</t>
  </si>
  <si>
    <t xml:space="preserve">tracionamento cirúrgico com finalidade ortodôntica</t>
  </si>
  <si>
    <t xml:space="preserve">RX Inicial na solicitação Enviar foto final na produção.</t>
  </si>
  <si>
    <t xml:space="preserve">tratamento cirúrgico de bridas constritivas da região buco-maxilo-facial</t>
  </si>
  <si>
    <t xml:space="preserve">tratamento cirúrgico de fístula buco-nasais</t>
  </si>
  <si>
    <t xml:space="preserve">tratamento cirúrgico de fístula buco-sinusais</t>
  </si>
  <si>
    <t xml:space="preserve">tratamento cirurgico de hiperplasia de tecidos moles da região buco-maxilo-facial</t>
  </si>
  <si>
    <t xml:space="preserve">Enviar foto inicial na solicitação.</t>
  </si>
  <si>
    <t xml:space="preserve">tratamento cirurgico de hiperplasia de tecidos ósseos/cartilaginosos na região buco-maxilo-facial</t>
  </si>
  <si>
    <t xml:space="preserve">Rx inicial na solicitação.</t>
  </si>
  <si>
    <t xml:space="preserve">tratamento cirurgico de tumores benigno de tecidos moles da região buco-maxilo-facial</t>
  </si>
  <si>
    <t xml:space="preserve">tratamento cirurgico de tumores benigno de tecido ósseo / cartilaginoso na região buco-maxilo-facial</t>
  </si>
  <si>
    <t xml:space="preserve">tratamento cirúrgico para tumores benignos odontogênicos - sem reconstrução</t>
  </si>
  <si>
    <t xml:space="preserve">Enviar RX e foto inicial na solicitação.</t>
  </si>
  <si>
    <t xml:space="preserve">ulectomia</t>
  </si>
  <si>
    <t xml:space="preserve">ulotomia</t>
  </si>
  <si>
    <t xml:space="preserve">Prótese Dentária</t>
  </si>
  <si>
    <t xml:space="preserve">análogo  do implante</t>
  </si>
  <si>
    <t xml:space="preserve">conserto em prótese parcial removível (em consultório e em laboratório)</t>
  </si>
  <si>
    <t xml:space="preserve">Foto Inicial na solicitação e Foto final na produção.</t>
  </si>
  <si>
    <t xml:space="preserve">conserto em prótese parcial removível (exclusivamente em consultório)</t>
  </si>
  <si>
    <t xml:space="preserve">conserto em prótese total (em consultório e em laboratório)</t>
  </si>
  <si>
    <t xml:space="preserve">conserto em prótese total (exclusivamento em consultório)</t>
  </si>
  <si>
    <t xml:space="preserve">coroa provisória com pino</t>
  </si>
  <si>
    <t xml:space="preserve">RX Inicial na solicitação. Rx final e Foto Final na produção</t>
  </si>
  <si>
    <t xml:space="preserve">coroa provisória sem pino</t>
  </si>
  <si>
    <t xml:space="preserve">coroa total acrílica prensada</t>
  </si>
  <si>
    <t xml:space="preserve">coroa total em cerâmica pura</t>
  </si>
  <si>
    <t xml:space="preserve">coroa total em cerômero</t>
  </si>
  <si>
    <t xml:space="preserve">DENTE (ANTERIOR)</t>
  </si>
  <si>
    <t xml:space="preserve">coroa total metálica</t>
  </si>
  <si>
    <t xml:space="preserve">RX Inicial na solicitação. Rx final na produção.</t>
  </si>
  <si>
    <t xml:space="preserve">DENTE (POSTERIOR)</t>
  </si>
  <si>
    <t xml:space="preserve">coroa total metalo plástica - cerômero</t>
  </si>
  <si>
    <t xml:space="preserve">coroa total metalo plástica - resina acrílica</t>
  </si>
  <si>
    <t xml:space="preserve">coroa total metalo-cerâmica</t>
  </si>
  <si>
    <t xml:space="preserve">coroa total metalo-cerâmica sobre implante</t>
  </si>
  <si>
    <t xml:space="preserve">Rx inicial na solicitação e Rx e foto final na produção.</t>
  </si>
  <si>
    <t xml:space="preserve">diagnóstico por meio de enceramento</t>
  </si>
  <si>
    <t xml:space="preserve">encaixe fêmea ou macho (por elemento)</t>
  </si>
  <si>
    <t xml:space="preserve">faceta em cerâmica pura</t>
  </si>
  <si>
    <t xml:space="preserve">faceta em cerômero</t>
  </si>
  <si>
    <t xml:space="preserve">munhão standart</t>
  </si>
  <si>
    <t xml:space="preserve">núcleo de preenchimento</t>
  </si>
  <si>
    <t xml:space="preserve">RX Inicial e Final</t>
  </si>
  <si>
    <t xml:space="preserve">núcleo metálico fundido</t>
  </si>
  <si>
    <t xml:space="preserve">órtese miorrelaxante (placa oclusal estabilizadora)</t>
  </si>
  <si>
    <t xml:space="preserve">Foto Inicial na solicitação  e Foto Final com a Placa instalada na produção.</t>
  </si>
  <si>
    <t xml:space="preserve">órtese reposicionadora (placa oclusal reposicionadora)</t>
  </si>
  <si>
    <t xml:space="preserve">pino pre-fabricado</t>
  </si>
  <si>
    <t xml:space="preserve">RX Inicial na solicitação e rx final na produção.</t>
  </si>
  <si>
    <t xml:space="preserve">placa oclusal resiliente</t>
  </si>
  <si>
    <t xml:space="preserve">Foto Inicial e Final com a Placa Oclusal Instalada</t>
  </si>
  <si>
    <t xml:space="preserve">prótese fixa adesiva direta (provisória)</t>
  </si>
  <si>
    <t xml:space="preserve">prótese fixa adesiva indireta em metalo-cerâmica</t>
  </si>
  <si>
    <t xml:space="preserve">prótese fixa adesiva indireta em metalo-plástica</t>
  </si>
  <si>
    <t xml:space="preserve">prótese fixa em metalo-plástica</t>
  </si>
  <si>
    <t xml:space="preserve">protese parcial fixa provisoria</t>
  </si>
  <si>
    <t xml:space="preserve">prótese parcial removivel provisória acrílica c/ ou s/ grampo</t>
  </si>
  <si>
    <t xml:space="preserve">RX Panorâmico na solicitação. Foto final com a PPR instalada.</t>
  </si>
  <si>
    <t xml:space="preserve">prótese parcial removível bilateral c/ grampos</t>
  </si>
  <si>
    <t xml:space="preserve">prótese parcial removível com encaixes de precisão ou de semi precisão</t>
  </si>
  <si>
    <t xml:space="preserve">prótese total</t>
  </si>
  <si>
    <t xml:space="preserve">Rx inicial (panorâmico) na solicitação e Foto Final com a prótese instalada.</t>
  </si>
  <si>
    <t xml:space="preserve">prótese total imediata</t>
  </si>
  <si>
    <t xml:space="preserve">prótese total incolor</t>
  </si>
  <si>
    <t xml:space="preserve">reembasamento de prótese total ou parcial - imediato (em consultório)</t>
  </si>
  <si>
    <t xml:space="preserve">reembasamento de prótese total ou parcial - imediato (em laboratório)</t>
  </si>
  <si>
    <t xml:space="preserve">restauração em cerâmica pura - inlay</t>
  </si>
  <si>
    <t xml:space="preserve">Rx inicial e foto final</t>
  </si>
  <si>
    <t xml:space="preserve">restauração em cerâmica pura - onlay</t>
  </si>
  <si>
    <t xml:space="preserve">restauração em cerômero - onlay</t>
  </si>
  <si>
    <t xml:space="preserve">Rx inicial + Rx final e foto na produção</t>
  </si>
  <si>
    <t xml:space="preserve">restauração em cerômero - inlay</t>
  </si>
  <si>
    <t xml:space="preserve">restauração metálica fundida</t>
  </si>
  <si>
    <t xml:space="preserve">RX Inicial na solicitação e Rx final na produção.</t>
  </si>
  <si>
    <t xml:space="preserve">transfer</t>
  </si>
  <si>
    <t xml:space="preserve">Ortodontia</t>
  </si>
  <si>
    <t xml:space="preserve">manutencao de aparelho ortodontico - aparelho fixo</t>
  </si>
  <si>
    <t xml:space="preserve">ortouniplan e</t>
  </si>
</sst>
</file>

<file path=xl/styles.xml><?xml version="1.0" encoding="utf-8"?>
<styleSheet xmlns="http://schemas.openxmlformats.org/spreadsheetml/2006/main">
  <numFmts count="5">
    <numFmt numFmtId="164" formatCode="General"/>
    <numFmt numFmtId="165" formatCode="0.000"/>
    <numFmt numFmtId="166" formatCode="General"/>
    <numFmt numFmtId="167" formatCode="&quot; R$ &quot;* #,##0.00\ ;&quot;-R$ &quot;* #,##0.00\ ;&quot; R$ &quot;* \-#\ ;\ @\ "/>
    <numFmt numFmtId="168" formatCode="0.00"/>
  </numFmts>
  <fonts count="19">
    <font>
      <sz val="11"/>
      <color rgb="FF000000"/>
      <name val="Calibri"/>
      <family val="2"/>
    </font>
    <font>
      <sz val="10"/>
      <name val="Arial"/>
      <family val="0"/>
    </font>
    <font>
      <sz val="10"/>
      <name val="Arial"/>
      <family val="0"/>
    </font>
    <font>
      <sz val="10"/>
      <name val="Arial"/>
      <family val="0"/>
    </font>
    <font>
      <b val="true"/>
      <sz val="36"/>
      <color rgb="FF000000"/>
      <name val="Calibri"/>
      <family val="2"/>
    </font>
    <font>
      <b val="true"/>
      <sz val="14"/>
      <color rgb="FFC00000"/>
      <name val="Calibri"/>
      <family val="2"/>
    </font>
    <font>
      <b val="true"/>
      <sz val="11"/>
      <color rgb="FFFFFFFF"/>
      <name val="Calibri"/>
      <family val="2"/>
    </font>
    <font>
      <sz val="11"/>
      <color rgb="FF404040"/>
      <name val="Calibri"/>
      <family val="2"/>
    </font>
    <font>
      <sz val="11"/>
      <color rgb="FF0D0D0D"/>
      <name val="Calibri"/>
      <family val="2"/>
    </font>
    <font>
      <b val="true"/>
      <u val="single"/>
      <sz val="11"/>
      <color rgb="FF404040"/>
      <name val="Calibri"/>
      <family val="0"/>
    </font>
    <font>
      <b val="true"/>
      <sz val="10"/>
      <color rgb="FF000000"/>
      <name val="Calibri"/>
      <family val="0"/>
    </font>
    <font>
      <sz val="10"/>
      <color rgb="FF000000"/>
      <name val="Calibri"/>
      <family val="0"/>
    </font>
    <font>
      <b val="true"/>
      <sz val="10"/>
      <color rgb="FFFFFFFF"/>
      <name val="Arial"/>
      <family val="2"/>
    </font>
    <font>
      <i val="true"/>
      <sz val="11"/>
      <color rgb="FF7F7F7F"/>
      <name val="Calibri"/>
      <family val="2"/>
    </font>
    <font>
      <b val="true"/>
      <sz val="10"/>
      <color rgb="FFFFFFFF"/>
      <name val="Calibri"/>
      <family val="2"/>
    </font>
    <font>
      <b val="true"/>
      <sz val="8"/>
      <name val="Arial"/>
      <family val="2"/>
    </font>
    <font>
      <sz val="9"/>
      <name val="Arial"/>
      <family val="2"/>
    </font>
    <font>
      <sz val="10"/>
      <color rgb="FF000000"/>
      <name val="Calibri"/>
      <family val="2"/>
    </font>
    <font>
      <b val="true"/>
      <sz val="8"/>
      <color rgb="FFFFFFFF"/>
      <name val="Arial"/>
      <family val="2"/>
    </font>
  </fonts>
  <fills count="16">
    <fill>
      <patternFill patternType="none"/>
    </fill>
    <fill>
      <patternFill patternType="gray125"/>
    </fill>
    <fill>
      <patternFill patternType="solid">
        <fgColor rgb="FFED7D31"/>
        <bgColor rgb="FFE46C0A"/>
      </patternFill>
    </fill>
    <fill>
      <patternFill patternType="solid">
        <fgColor rgb="FFFF9981"/>
        <bgColor rgb="FFF4B183"/>
      </patternFill>
    </fill>
    <fill>
      <patternFill patternType="solid">
        <fgColor rgb="FFFFE79B"/>
        <bgColor rgb="FFFFEBEB"/>
      </patternFill>
    </fill>
    <fill>
      <patternFill patternType="solid">
        <fgColor rgb="FF92D050"/>
        <bgColor rgb="FFA6A6A6"/>
      </patternFill>
    </fill>
    <fill>
      <patternFill patternType="solid">
        <fgColor rgb="FFFFFFFF"/>
        <bgColor rgb="FFFFFBEF"/>
      </patternFill>
    </fill>
    <fill>
      <patternFill patternType="solid">
        <fgColor rgb="FFFFFBEF"/>
        <bgColor rgb="FFFFFFFF"/>
      </patternFill>
    </fill>
    <fill>
      <patternFill patternType="solid">
        <fgColor rgb="FFF4FFEF"/>
        <bgColor rgb="FFFFFBEF"/>
      </patternFill>
    </fill>
    <fill>
      <patternFill patternType="solid">
        <fgColor rgb="FFE2F0D9"/>
        <bgColor rgb="FFF4FFEF"/>
      </patternFill>
    </fill>
    <fill>
      <patternFill patternType="solid">
        <fgColor rgb="FFFFEBEB"/>
        <bgColor rgb="FFFFFBEF"/>
      </patternFill>
    </fill>
    <fill>
      <patternFill patternType="solid">
        <fgColor rgb="FFE46C0A"/>
        <bgColor rgb="FFED7D31"/>
      </patternFill>
    </fill>
    <fill>
      <patternFill patternType="solid">
        <fgColor rgb="FF404040"/>
        <bgColor rgb="FF333300"/>
      </patternFill>
    </fill>
    <fill>
      <patternFill patternType="solid">
        <fgColor rgb="FFF79646"/>
        <bgColor rgb="FFFF9981"/>
      </patternFill>
    </fill>
    <fill>
      <patternFill patternType="solid">
        <fgColor rgb="FFA6A6A6"/>
        <bgColor rgb="FFC0C0C0"/>
      </patternFill>
    </fill>
    <fill>
      <patternFill patternType="solid">
        <fgColor rgb="FF000000"/>
        <bgColor rgb="FF0D0D0D"/>
      </patternFill>
    </fill>
  </fills>
  <borders count="31">
    <border diagonalUp="false" diagonalDown="false">
      <left/>
      <right/>
      <top/>
      <bottom/>
      <diagonal/>
    </border>
    <border diagonalUp="false" diagonalDown="false">
      <left/>
      <right/>
      <top/>
      <bottom style="medium"/>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bottom style="thin">
        <color rgb="FFF4B183"/>
      </bottom>
      <diagonal/>
    </border>
    <border diagonalUp="false" diagonalDown="false">
      <left/>
      <right style="medium"/>
      <top/>
      <bottom/>
      <diagonal/>
    </border>
    <border diagonalUp="false" diagonalDown="false">
      <left style="medium"/>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right style="medium"/>
      <top/>
      <bottom style="medium"/>
      <diagonal/>
    </border>
    <border diagonalUp="false" diagonalDown="false">
      <left style="medium"/>
      <right style="medium"/>
      <top style="medium"/>
      <bottom style="medium"/>
      <diagonal/>
    </border>
    <border diagonalUp="false" diagonalDown="false">
      <left style="medium"/>
      <right style="thin">
        <color rgb="FF808080"/>
      </right>
      <top style="medium"/>
      <bottom style="medium"/>
      <diagonal/>
    </border>
    <border diagonalUp="false" diagonalDown="false">
      <left style="thin">
        <color rgb="FF808080"/>
      </left>
      <right style="thin">
        <color rgb="FF808080"/>
      </right>
      <top style="medium"/>
      <bottom style="medium"/>
      <diagonal/>
    </border>
    <border diagonalUp="false" diagonalDown="false">
      <left style="medium"/>
      <right style="medium"/>
      <top style="medium"/>
      <bottom style="thin">
        <color rgb="FF808080"/>
      </bottom>
      <diagonal/>
    </border>
    <border diagonalUp="false" diagonalDown="false">
      <left/>
      <right/>
      <top style="medium"/>
      <bottom style="thin">
        <color rgb="FF808080"/>
      </bottom>
      <diagonal/>
    </border>
    <border diagonalUp="false" diagonalDown="false">
      <left style="medium"/>
      <right style="thin">
        <color rgb="FF808080"/>
      </right>
      <top style="medium"/>
      <bottom style="thin">
        <color rgb="FF808080"/>
      </bottom>
      <diagonal/>
    </border>
    <border diagonalUp="false" diagonalDown="false">
      <left style="thin">
        <color rgb="FF808080"/>
      </left>
      <right style="thin">
        <color rgb="FF808080"/>
      </right>
      <top style="medium"/>
      <bottom style="thin">
        <color rgb="FF808080"/>
      </bottom>
      <diagonal/>
    </border>
    <border diagonalUp="false" diagonalDown="false">
      <left style="medium"/>
      <right style="medium"/>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style="medium"/>
      <right style="medium"/>
      <top style="thin">
        <color rgb="FF808080"/>
      </top>
      <bottom style="medium"/>
      <diagonal/>
    </border>
    <border diagonalUp="false" diagonalDown="false">
      <left/>
      <right/>
      <top style="thin">
        <color rgb="FF808080"/>
      </top>
      <bottom style="medium"/>
      <diagonal/>
    </border>
    <border diagonalUp="false" diagonalDown="false">
      <left style="medium"/>
      <right style="medium"/>
      <top/>
      <bottom style="thin">
        <color rgb="FF808080"/>
      </bottom>
      <diagonal/>
    </border>
    <border diagonalUp="false" diagonalDown="false">
      <left/>
      <right/>
      <top/>
      <bottom style="thin">
        <color rgb="FF808080"/>
      </bottom>
      <diagonal/>
    </border>
    <border diagonalUp="false" diagonalDown="false">
      <left style="medium"/>
      <right style="medium"/>
      <top style="thin">
        <color rgb="FF808080"/>
      </top>
      <bottom/>
      <diagonal/>
    </border>
    <border diagonalUp="false" diagonalDown="false">
      <left/>
      <right/>
      <top style="thin">
        <color rgb="FF808080"/>
      </top>
      <bottom/>
      <diagonal/>
    </border>
    <border diagonalUp="false" diagonalDown="false">
      <left style="medium"/>
      <right style="thin">
        <color rgb="FF808080"/>
      </right>
      <top style="medium"/>
      <bottom/>
      <diagonal/>
    </border>
    <border diagonalUp="false" diagonalDown="false">
      <left style="thin">
        <color rgb="FF808080"/>
      </left>
      <right style="thin">
        <color rgb="FF808080"/>
      </right>
      <top style="medium"/>
      <bottom/>
      <diagonal/>
    </border>
    <border diagonalUp="false" diagonalDown="false">
      <left style="medium"/>
      <right/>
      <top style="medium"/>
      <bottom style="thin">
        <color rgb="FF808080"/>
      </bottom>
      <diagonal/>
    </border>
    <border diagonalUp="false" diagonalDown="false">
      <left style="medium"/>
      <right/>
      <top style="thin">
        <color rgb="FF808080"/>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13" fillId="0" borderId="0" applyFont="true" applyBorder="false" applyAlignment="true" applyProtection="false">
      <alignment horizontal="general" vertical="bottom" textRotation="0" wrapText="false" indent="0" shrinkToFit="false"/>
    </xf>
  </cellStyleXfs>
  <cellXfs count="9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1" shrinkToFit="false"/>
      <protection locked="true" hidden="false"/>
    </xf>
    <xf numFmtId="164" fontId="0" fillId="0" borderId="1" xfId="0" applyFont="false" applyBorder="true" applyAlignment="true" applyProtection="false">
      <alignment horizontal="left" vertical="center" textRotation="0" wrapText="false" indent="1"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1" shrinkToFit="false"/>
      <protection locked="true" hidden="false"/>
    </xf>
    <xf numFmtId="164" fontId="0" fillId="0" borderId="2" xfId="0" applyFont="false" applyBorder="true" applyAlignment="true" applyProtection="false">
      <alignment horizontal="left" vertical="center" textRotation="0" wrapText="false" indent="1" shrinkToFit="false"/>
      <protection locked="true" hidden="false"/>
    </xf>
    <xf numFmtId="165" fontId="0" fillId="0" borderId="2" xfId="0" applyFont="false" applyBorder="true" applyAlignment="true" applyProtection="true">
      <alignment horizontal="left" vertical="center" textRotation="0" wrapText="false" indent="1" shrinkToFit="false"/>
      <protection locked="false" hidden="false"/>
    </xf>
    <xf numFmtId="165" fontId="0" fillId="0" borderId="2" xfId="0" applyFont="false" applyBorder="true" applyAlignment="true" applyProtection="true">
      <alignment horizontal="center" vertical="center" textRotation="0" wrapText="false" indent="0" shrinkToFit="false"/>
      <protection locked="fals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left" vertical="center" textRotation="0" wrapText="false" indent="1"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4" fontId="6" fillId="2" borderId="3" xfId="0" applyFont="true" applyBorder="true" applyAlignment="true" applyProtection="false">
      <alignment horizontal="left" vertical="center" textRotation="0" wrapText="false" indent="1" shrinkToFit="false"/>
      <protection locked="true" hidden="false"/>
    </xf>
    <xf numFmtId="164" fontId="0" fillId="0" borderId="4" xfId="0" applyFont="true" applyBorder="true" applyAlignment="true" applyProtection="false">
      <alignment horizontal="left" vertical="center" textRotation="0" wrapText="false" indent="1"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left" vertical="center" textRotation="0" wrapText="false" indent="1" shrinkToFit="false"/>
      <protection locked="true" hidden="false"/>
    </xf>
    <xf numFmtId="164" fontId="0" fillId="3" borderId="3" xfId="0" applyFont="true" applyBorder="true" applyAlignment="true" applyProtection="false">
      <alignment horizontal="center" vertical="center" textRotation="0" wrapText="true" indent="0" shrinkToFit="false"/>
      <protection locked="true" hidden="false"/>
    </xf>
    <xf numFmtId="164" fontId="0" fillId="3" borderId="4" xfId="0" applyFont="true" applyBorder="true" applyAlignment="true" applyProtection="false">
      <alignment horizontal="center" vertical="center" textRotation="0" wrapText="true" indent="0" shrinkToFit="false"/>
      <protection locked="true" hidden="false"/>
    </xf>
    <xf numFmtId="164" fontId="7" fillId="4" borderId="3" xfId="0" applyFont="true" applyBorder="true" applyAlignment="true" applyProtection="false">
      <alignment horizontal="center" vertical="center" textRotation="0" wrapText="true" indent="0" shrinkToFit="false"/>
      <protection locked="true" hidden="false"/>
    </xf>
    <xf numFmtId="164" fontId="7" fillId="4" borderId="5" xfId="0" applyFont="true" applyBorder="true" applyAlignment="true" applyProtection="false">
      <alignment horizontal="center" vertical="center" textRotation="0" wrapText="true" indent="0" shrinkToFit="false"/>
      <protection locked="true" hidden="false"/>
    </xf>
    <xf numFmtId="164" fontId="0" fillId="5" borderId="3" xfId="0" applyFont="true" applyBorder="true" applyAlignment="true" applyProtection="false">
      <alignment horizontal="center" vertical="center" textRotation="0" wrapText="true" indent="0" shrinkToFit="false"/>
      <protection locked="true" hidden="false"/>
    </xf>
    <xf numFmtId="164" fontId="0" fillId="5" borderId="5"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left" vertical="center" textRotation="0" wrapText="false" indent="1" shrinkToFit="false"/>
      <protection locked="true" hidden="false"/>
    </xf>
    <xf numFmtId="166" fontId="8" fillId="0" borderId="0" xfId="0" applyFont="true" applyBorder="false" applyAlignment="true" applyProtection="false">
      <alignment horizontal="left" vertical="center" textRotation="0" wrapText="false" indent="1" shrinkToFit="false"/>
      <protection locked="true" hidden="false"/>
    </xf>
    <xf numFmtId="166" fontId="8" fillId="0" borderId="0" xfId="0" applyFont="true" applyBorder="false" applyAlignment="true" applyProtection="false">
      <alignment horizontal="center" vertical="center" textRotation="0" wrapText="false" indent="0" shrinkToFit="false"/>
      <protection locked="true" hidden="false"/>
    </xf>
    <xf numFmtId="166" fontId="8" fillId="0" borderId="7" xfId="0" applyFont="true" applyBorder="true" applyAlignment="true" applyProtection="false">
      <alignment horizontal="left" vertical="center" textRotation="0" wrapText="false" indent="0" shrinkToFit="false"/>
      <protection locked="true" hidden="false"/>
    </xf>
    <xf numFmtId="166" fontId="8" fillId="6" borderId="8" xfId="0" applyFont="true" applyBorder="true" applyAlignment="true" applyProtection="false">
      <alignment horizontal="center" vertical="center" textRotation="0" wrapText="false" indent="0" shrinkToFit="false"/>
      <protection locked="true" hidden="false"/>
    </xf>
    <xf numFmtId="167" fontId="8" fillId="6" borderId="8" xfId="17" applyFont="true" applyBorder="true" applyAlignment="true" applyProtection="true">
      <alignment horizontal="center" vertical="center" textRotation="0" wrapText="false" indent="0" shrinkToFit="false"/>
      <protection locked="true" hidden="false"/>
    </xf>
    <xf numFmtId="167" fontId="8" fillId="7" borderId="9" xfId="17" applyFont="true" applyBorder="true" applyAlignment="true" applyProtection="true">
      <alignment horizontal="center" vertical="center" textRotation="0" wrapText="false" indent="0" shrinkToFit="false"/>
      <protection locked="true" hidden="false"/>
    </xf>
    <xf numFmtId="168" fontId="8" fillId="7" borderId="7" xfId="17" applyFont="true" applyBorder="true" applyAlignment="true" applyProtection="true">
      <alignment horizontal="center" vertical="center" textRotation="0" wrapText="false" indent="0" shrinkToFit="false"/>
      <protection locked="true" hidden="false"/>
    </xf>
    <xf numFmtId="167" fontId="8" fillId="6" borderId="8" xfId="17" applyFont="true" applyBorder="true" applyAlignment="true" applyProtection="true">
      <alignment horizontal="center" vertical="center" textRotation="0" wrapText="false" indent="0" shrinkToFit="false"/>
      <protection locked="false" hidden="false"/>
    </xf>
    <xf numFmtId="168" fontId="8" fillId="8" borderId="7" xfId="17" applyFont="true" applyBorder="true" applyAlignment="true" applyProtection="true">
      <alignment horizontal="center" vertical="center" textRotation="0" wrapText="false" indent="0" shrinkToFit="false"/>
      <protection locked="false" hidden="false"/>
    </xf>
    <xf numFmtId="167" fontId="0" fillId="9" borderId="0" xfId="17" applyFont="true" applyBorder="true" applyAlignment="true" applyProtection="true">
      <alignment horizontal="center" vertical="center" textRotation="0" wrapText="false" indent="0" shrinkToFit="false"/>
      <protection locked="true" hidden="false"/>
    </xf>
    <xf numFmtId="168" fontId="0" fillId="9" borderId="0" xfId="17" applyFont="true" applyBorder="true" applyAlignment="true" applyProtection="true">
      <alignment horizontal="center" vertical="center" textRotation="0" wrapText="false" indent="0" shrinkToFit="false"/>
      <protection locked="true" hidden="false"/>
    </xf>
    <xf numFmtId="166" fontId="8" fillId="10" borderId="8" xfId="0" applyFont="true" applyBorder="true" applyAlignment="true" applyProtection="false">
      <alignment horizontal="center" vertical="center" textRotation="0" wrapText="false" indent="0" shrinkToFit="false"/>
      <protection locked="true" hidden="false"/>
    </xf>
    <xf numFmtId="167" fontId="8" fillId="10" borderId="8" xfId="17" applyFont="true" applyBorder="true" applyAlignment="true" applyProtection="true">
      <alignment horizontal="center" vertical="center" textRotation="0" wrapText="false" indent="0" shrinkToFit="false"/>
      <protection locked="true" hidden="false"/>
    </xf>
    <xf numFmtId="167" fontId="8" fillId="7" borderId="10" xfId="17" applyFont="true" applyBorder="true" applyAlignment="true" applyProtection="true">
      <alignment horizontal="center" vertical="center" textRotation="0" wrapText="false" indent="0" shrinkToFit="false"/>
      <protection locked="true" hidden="false"/>
    </xf>
    <xf numFmtId="168" fontId="8" fillId="6" borderId="7" xfId="17" applyFont="true" applyBorder="true" applyAlignment="true" applyProtection="true">
      <alignment horizontal="center" vertical="center" textRotation="0" wrapText="false" indent="0" shrinkToFit="false"/>
      <protection locked="true" hidden="false"/>
    </xf>
    <xf numFmtId="168" fontId="8" fillId="6" borderId="7" xfId="17" applyFont="true" applyBorder="true" applyAlignment="true" applyProtection="true">
      <alignment horizontal="center" vertical="center" textRotation="0" wrapText="false" indent="0" shrinkToFit="false"/>
      <protection locked="false" hidden="false"/>
    </xf>
    <xf numFmtId="167" fontId="8" fillId="8" borderId="8" xfId="17" applyFont="true" applyBorder="true" applyAlignment="true" applyProtection="true">
      <alignment horizontal="center" vertical="center" textRotation="0" wrapText="false" indent="0" shrinkToFit="false"/>
      <protection locked="false" hidden="false"/>
    </xf>
    <xf numFmtId="167" fontId="0" fillId="9" borderId="8" xfId="17" applyFont="true" applyBorder="true" applyAlignment="true" applyProtection="true">
      <alignment horizontal="center" vertical="center" textRotation="0" wrapText="false" indent="0" shrinkToFit="false"/>
      <protection locked="true" hidden="false"/>
    </xf>
    <xf numFmtId="168" fontId="8" fillId="7" borderId="11" xfId="17"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false">
      <alignment horizontal="justify"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2" fillId="11" borderId="12" xfId="20" applyFont="true" applyBorder="true" applyAlignment="true" applyProtection="true">
      <alignment horizontal="center" vertical="center" textRotation="0" wrapText="false" indent="0" shrinkToFit="false"/>
      <protection locked="true" hidden="false"/>
    </xf>
    <xf numFmtId="164" fontId="12" fillId="11" borderId="4" xfId="0" applyFont="true" applyBorder="true" applyAlignment="true" applyProtection="false">
      <alignment horizontal="center" vertical="center" textRotation="0" wrapText="false" indent="0" shrinkToFit="false"/>
      <protection locked="true" hidden="false"/>
    </xf>
    <xf numFmtId="164" fontId="12" fillId="11" borderId="13" xfId="0" applyFont="true" applyBorder="true" applyAlignment="true" applyProtection="false">
      <alignment horizontal="center" vertical="center" textRotation="0" wrapText="false" indent="0" shrinkToFit="false"/>
      <protection locked="true" hidden="false"/>
    </xf>
    <xf numFmtId="164" fontId="12" fillId="11" borderId="14" xfId="0" applyFont="true" applyBorder="true" applyAlignment="true" applyProtection="false">
      <alignment horizontal="center" vertical="center" textRotation="0" wrapText="false" indent="0" shrinkToFit="false"/>
      <protection locked="true" hidden="false"/>
    </xf>
    <xf numFmtId="166" fontId="0" fillId="0" borderId="0" xfId="0" applyFont="true" applyBorder="false" applyAlignment="true" applyProtection="false">
      <alignment horizontal="general" vertical="center" textRotation="0" wrapText="false" indent="0" shrinkToFit="false"/>
      <protection locked="true" hidden="false"/>
    </xf>
    <xf numFmtId="164" fontId="14" fillId="12" borderId="15" xfId="0" applyFont="true" applyBorder="true" applyAlignment="true" applyProtection="false">
      <alignment horizontal="center" vertical="center" textRotation="0" wrapText="false" indent="0" shrinkToFit="false"/>
      <protection locked="true" hidden="false"/>
    </xf>
    <xf numFmtId="164" fontId="15" fillId="6" borderId="15" xfId="0" applyFont="true" applyBorder="true" applyAlignment="true" applyProtection="false">
      <alignment horizontal="center" vertical="center" textRotation="0" wrapText="false" indent="0" shrinkToFit="false"/>
      <protection locked="true" hidden="false"/>
    </xf>
    <xf numFmtId="164" fontId="16" fillId="13" borderId="15" xfId="20" applyFont="true" applyBorder="true" applyAlignment="true" applyProtection="true">
      <alignment horizontal="general" vertical="center" textRotation="0" wrapText="false" indent="0" shrinkToFit="false"/>
      <protection locked="true" hidden="false"/>
    </xf>
    <xf numFmtId="164" fontId="17" fillId="6" borderId="16" xfId="0" applyFont="true" applyBorder="true" applyAlignment="true" applyProtection="false">
      <alignment horizontal="center" vertical="center" textRotation="0" wrapText="false" indent="0" shrinkToFit="false"/>
      <protection locked="true" hidden="false"/>
    </xf>
    <xf numFmtId="164" fontId="17" fillId="6" borderId="17" xfId="0" applyFont="true" applyBorder="true" applyAlignment="true" applyProtection="false">
      <alignment horizontal="center" vertical="center" textRotation="0" wrapText="false" indent="0" shrinkToFit="false"/>
      <protection locked="true" hidden="false"/>
    </xf>
    <xf numFmtId="164" fontId="15" fillId="6" borderId="18" xfId="0" applyFont="true" applyBorder="true" applyAlignment="true" applyProtection="false">
      <alignment horizontal="center" vertical="center" textRotation="0" wrapText="false" indent="0" shrinkToFit="false"/>
      <protection locked="true" hidden="false"/>
    </xf>
    <xf numFmtId="164" fontId="14" fillId="12" borderId="19" xfId="0" applyFont="true" applyBorder="true" applyAlignment="true" applyProtection="false">
      <alignment horizontal="center" vertical="center" textRotation="0" wrapText="false" indent="0" shrinkToFit="false"/>
      <protection locked="true" hidden="false"/>
    </xf>
    <xf numFmtId="164" fontId="15" fillId="6" borderId="19" xfId="0" applyFont="true" applyBorder="true" applyAlignment="true" applyProtection="false">
      <alignment horizontal="center" vertical="center" textRotation="0" wrapText="false" indent="0" shrinkToFit="false"/>
      <protection locked="true" hidden="false"/>
    </xf>
    <xf numFmtId="164" fontId="17" fillId="6" borderId="20" xfId="0" applyFont="true" applyBorder="true" applyAlignment="true" applyProtection="false">
      <alignment horizontal="center" vertical="center" textRotation="0" wrapText="false" indent="0" shrinkToFit="false"/>
      <protection locked="true" hidden="false"/>
    </xf>
    <xf numFmtId="164" fontId="14" fillId="12" borderId="21" xfId="0" applyFont="true" applyBorder="true" applyAlignment="true" applyProtection="false">
      <alignment horizontal="center" vertical="center" textRotation="0" wrapText="false" indent="0" shrinkToFit="false"/>
      <protection locked="true" hidden="false"/>
    </xf>
    <xf numFmtId="164" fontId="15" fillId="6" borderId="21" xfId="0" applyFont="true" applyBorder="true" applyAlignment="true" applyProtection="false">
      <alignment horizontal="center" vertical="center" textRotation="0" wrapText="false" indent="0" shrinkToFit="false"/>
      <protection locked="true" hidden="false"/>
    </xf>
    <xf numFmtId="164" fontId="17" fillId="6" borderId="22" xfId="0" applyFont="true" applyBorder="true" applyAlignment="true" applyProtection="false">
      <alignment horizontal="center" vertical="center" textRotation="0" wrapText="false" indent="0" shrinkToFit="false"/>
      <protection locked="true" hidden="false"/>
    </xf>
    <xf numFmtId="164" fontId="14" fillId="14" borderId="15" xfId="0" applyFont="true" applyBorder="true" applyAlignment="true" applyProtection="false">
      <alignment horizontal="center" vertical="center" textRotation="0" wrapText="false" indent="0" shrinkToFit="false"/>
      <protection locked="true" hidden="false"/>
    </xf>
    <xf numFmtId="164" fontId="14" fillId="14" borderId="19" xfId="0" applyFont="true" applyBorder="true" applyAlignment="true" applyProtection="false">
      <alignment horizontal="center" vertical="center" textRotation="0" wrapText="false" indent="0" shrinkToFit="false"/>
      <protection locked="true" hidden="false"/>
    </xf>
    <xf numFmtId="164" fontId="14" fillId="14" borderId="21" xfId="0" applyFont="true" applyBorder="true" applyAlignment="true" applyProtection="false">
      <alignment horizontal="center" vertical="center" textRotation="0" wrapText="false" indent="0" shrinkToFit="false"/>
      <protection locked="true" hidden="false"/>
    </xf>
    <xf numFmtId="164" fontId="14" fillId="12" borderId="23" xfId="0" applyFont="true" applyBorder="true" applyAlignment="true" applyProtection="false">
      <alignment horizontal="center" vertical="center" textRotation="0" wrapText="false" indent="0" shrinkToFit="false"/>
      <protection locked="true" hidden="false"/>
    </xf>
    <xf numFmtId="164" fontId="15" fillId="0" borderId="23" xfId="0" applyFont="true" applyBorder="true" applyAlignment="true" applyProtection="false">
      <alignment horizontal="center" vertical="center" textRotation="0" wrapText="false" indent="0" shrinkToFit="false"/>
      <protection locked="true" hidden="false"/>
    </xf>
    <xf numFmtId="164" fontId="17" fillId="6" borderId="24" xfId="0" applyFont="true" applyBorder="true" applyAlignment="true" applyProtection="false">
      <alignment horizontal="center" vertical="center" textRotation="0" wrapText="false" indent="0" shrinkToFit="false"/>
      <protection locked="true" hidden="false"/>
    </xf>
    <xf numFmtId="164" fontId="14" fillId="12" borderId="25" xfId="0" applyFont="true" applyBorder="true" applyAlignment="true" applyProtection="false">
      <alignment horizontal="center" vertical="center" textRotation="0" wrapText="false" indent="0" shrinkToFit="false"/>
      <protection locked="true" hidden="false"/>
    </xf>
    <xf numFmtId="164" fontId="15" fillId="6" borderId="25" xfId="0" applyFont="true" applyBorder="true" applyAlignment="true" applyProtection="false">
      <alignment horizontal="center" vertical="center" textRotation="0" wrapText="false" indent="0" shrinkToFit="false"/>
      <protection locked="true" hidden="false"/>
    </xf>
    <xf numFmtId="164" fontId="17" fillId="6" borderId="26" xfId="0" applyFont="true" applyBorder="true" applyAlignment="true" applyProtection="false">
      <alignment horizontal="center" vertical="center" textRotation="0" wrapText="false" indent="0" shrinkToFit="false"/>
      <protection locked="true" hidden="false"/>
    </xf>
    <xf numFmtId="164" fontId="16" fillId="6" borderId="15" xfId="20" applyFont="true" applyBorder="true" applyAlignment="true" applyProtection="true">
      <alignment horizontal="general" vertical="center" textRotation="0" wrapText="false" indent="0" shrinkToFit="false"/>
      <protection locked="true" hidden="false"/>
    </xf>
    <xf numFmtId="164" fontId="14" fillId="14" borderId="23" xfId="0" applyFont="true" applyBorder="true" applyAlignment="true" applyProtection="false">
      <alignment horizontal="center" vertical="center" textRotation="0" wrapText="false" indent="0" shrinkToFit="false"/>
      <protection locked="true" hidden="false"/>
    </xf>
    <xf numFmtId="164" fontId="15" fillId="6" borderId="10" xfId="0" applyFont="true" applyBorder="true" applyAlignment="true" applyProtection="false">
      <alignment horizontal="center" vertical="center" textRotation="0" wrapText="false" indent="0" shrinkToFit="false"/>
      <protection locked="true" hidden="false"/>
    </xf>
    <xf numFmtId="164" fontId="16" fillId="0" borderId="15" xfId="20" applyFont="true" applyBorder="true" applyAlignment="true" applyProtection="true">
      <alignment horizontal="general" vertical="center" textRotation="0" wrapText="false" indent="0" shrinkToFit="false"/>
      <protection locked="true" hidden="false"/>
    </xf>
    <xf numFmtId="164" fontId="14" fillId="14" borderId="25" xfId="0" applyFont="true" applyBorder="true" applyAlignment="true" applyProtection="false">
      <alignment horizontal="center" vertical="center" textRotation="0" wrapText="false" indent="0" shrinkToFit="false"/>
      <protection locked="true" hidden="false"/>
    </xf>
    <xf numFmtId="164" fontId="16" fillId="13" borderId="9" xfId="20" applyFont="true" applyBorder="true" applyAlignment="true" applyProtection="true">
      <alignment horizontal="general" vertical="center" textRotation="0" wrapText="false" indent="0" shrinkToFit="false"/>
      <protection locked="true" hidden="false"/>
    </xf>
    <xf numFmtId="164" fontId="17" fillId="6" borderId="27" xfId="0" applyFont="true" applyBorder="true" applyAlignment="true" applyProtection="false">
      <alignment horizontal="center" vertical="center" textRotation="0" wrapText="false" indent="0" shrinkToFit="false"/>
      <protection locked="true" hidden="false"/>
    </xf>
    <xf numFmtId="164" fontId="15" fillId="6" borderId="28" xfId="0" applyFont="true" applyBorder="true" applyAlignment="true" applyProtection="false">
      <alignment horizontal="center" vertical="center" textRotation="0" wrapText="false" indent="0" shrinkToFit="false"/>
      <protection locked="true" hidden="false"/>
    </xf>
    <xf numFmtId="164" fontId="16" fillId="13" borderId="12" xfId="20" applyFont="true" applyBorder="true" applyAlignment="true" applyProtection="true">
      <alignment horizontal="general" vertical="center" textRotation="0" wrapText="false" indent="0" shrinkToFit="false"/>
      <protection locked="true" hidden="false"/>
    </xf>
    <xf numFmtId="164" fontId="17" fillId="6" borderId="13" xfId="0" applyFont="true" applyBorder="true" applyAlignment="true" applyProtection="false">
      <alignment horizontal="center" vertical="center" textRotation="0" wrapText="false" indent="0" shrinkToFit="false"/>
      <protection locked="true" hidden="false"/>
    </xf>
    <xf numFmtId="164" fontId="15" fillId="6" borderId="14" xfId="0" applyFont="true" applyBorder="true" applyAlignment="true" applyProtection="false">
      <alignment horizontal="center" vertical="center" textRotation="0" wrapText="false" indent="0" shrinkToFit="false"/>
      <protection locked="true" hidden="false"/>
    </xf>
    <xf numFmtId="164" fontId="15" fillId="6" borderId="23" xfId="0" applyFont="true" applyBorder="true" applyAlignment="true" applyProtection="false">
      <alignment horizontal="center" vertical="center" textRotation="0" wrapText="false" indent="0" shrinkToFit="false"/>
      <protection locked="true" hidden="false"/>
    </xf>
    <xf numFmtId="164" fontId="15" fillId="0" borderId="25" xfId="0" applyFont="true" applyBorder="true" applyAlignment="true" applyProtection="false">
      <alignment horizontal="center" vertical="center" textRotation="0" wrapText="false" indent="0" shrinkToFit="false"/>
      <protection locked="true" hidden="false"/>
    </xf>
    <xf numFmtId="164" fontId="14" fillId="15" borderId="23" xfId="0" applyFont="true" applyBorder="true" applyAlignment="true" applyProtection="false">
      <alignment horizontal="center" vertical="center" textRotation="0" wrapText="false" indent="0" shrinkToFit="false"/>
      <protection locked="true" hidden="false"/>
    </xf>
    <xf numFmtId="164" fontId="18" fillId="15" borderId="29" xfId="0" applyFont="true" applyBorder="true" applyAlignment="true" applyProtection="false">
      <alignment horizontal="center" vertical="center" textRotation="0" wrapText="false" indent="0" shrinkToFit="false"/>
      <protection locked="true" hidden="false"/>
    </xf>
    <xf numFmtId="164" fontId="18" fillId="15" borderId="16" xfId="0" applyFont="true" applyBorder="true" applyAlignment="true" applyProtection="false">
      <alignment horizontal="center" vertical="center" textRotation="0" wrapText="false" indent="0" shrinkToFit="false"/>
      <protection locked="true" hidden="false"/>
    </xf>
    <xf numFmtId="164" fontId="0" fillId="13" borderId="21" xfId="0" applyFont="true" applyBorder="true" applyAlignment="true" applyProtection="false">
      <alignment horizontal="general" vertical="center" textRotation="0" wrapText="false" indent="0" shrinkToFit="false"/>
      <protection locked="true" hidden="false"/>
    </xf>
    <xf numFmtId="164" fontId="16" fillId="6" borderId="30" xfId="20" applyFont="true" applyBorder="true" applyAlignment="true" applyProtection="true">
      <alignment horizontal="left" vertical="center" textRotation="0" wrapText="false" indent="0" shrinkToFit="false"/>
      <protection locked="true" hidden="false"/>
    </xf>
    <xf numFmtId="164" fontId="16" fillId="6" borderId="22" xfId="20" applyFont="true" applyBorder="true" applyAlignment="true" applyProtection="true">
      <alignment horizontal="left"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BEF"/>
      <rgbColor rgb="FFF4FFEF"/>
      <rgbColor rgb="FF660066"/>
      <rgbColor rgb="FFFF9981"/>
      <rgbColor rgb="FF0066CC"/>
      <rgbColor rgb="FFCCCCFF"/>
      <rgbColor rgb="FF000080"/>
      <rgbColor rgb="FFFF00FF"/>
      <rgbColor rgb="FFFFFF00"/>
      <rgbColor rgb="FF00FFFF"/>
      <rgbColor rgb="FF800080"/>
      <rgbColor rgb="FF800000"/>
      <rgbColor rgb="FF008080"/>
      <rgbColor rgb="FF0000FF"/>
      <rgbColor rgb="FF00CCFF"/>
      <rgbColor rgb="FFFFEBEB"/>
      <rgbColor rgb="FFE2F0D9"/>
      <rgbColor rgb="FFFFE79B"/>
      <rgbColor rgb="FF99CCFF"/>
      <rgbColor rgb="FFED7D31"/>
      <rgbColor rgb="FFCC99FF"/>
      <rgbColor rgb="FFF4B183"/>
      <rgbColor rgb="FF3366FF"/>
      <rgbColor rgb="FF33CCCC"/>
      <rgbColor rgb="FF92D050"/>
      <rgbColor rgb="FFFFCC00"/>
      <rgbColor rgb="FFF79646"/>
      <rgbColor rgb="FFE46C0A"/>
      <rgbColor rgb="FF7F7F7F"/>
      <rgbColor rgb="FFA6A6A6"/>
      <rgbColor rgb="FF003366"/>
      <rgbColor rgb="FF339966"/>
      <rgbColor rgb="FF0D0D0D"/>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57240</xdr:colOff>
      <xdr:row>7</xdr:row>
      <xdr:rowOff>66960</xdr:rowOff>
    </xdr:from>
    <xdr:to>
      <xdr:col>6</xdr:col>
      <xdr:colOff>1420920</xdr:colOff>
      <xdr:row>7</xdr:row>
      <xdr:rowOff>2333160</xdr:rowOff>
    </xdr:to>
    <xdr:sp>
      <xdr:nvSpPr>
        <xdr:cNvPr id="0" name="CaixaDeTexto 1"/>
        <xdr:cNvSpPr/>
      </xdr:nvSpPr>
      <xdr:spPr>
        <a:xfrm>
          <a:off x="57240" y="1364040"/>
          <a:ext cx="10101600" cy="2266200"/>
        </a:xfrm>
        <a:prstGeom prst="rect">
          <a:avLst/>
        </a:prstGeom>
        <a:solidFill>
          <a:srgbClr val="ffffff"/>
        </a:solidFill>
        <a:ln w="9360">
          <a:solidFill>
            <a:srgbClr val="bcbcbc"/>
          </a:solidFill>
          <a:round/>
        </a:ln>
      </xdr:spPr>
      <xdr:style>
        <a:lnRef idx="0"/>
        <a:fillRef idx="0"/>
        <a:effectRef idx="0"/>
        <a:fontRef idx="minor"/>
      </xdr:style>
      <xdr:txBody>
        <a:bodyPr lIns="90000" rIns="90000" tIns="45000" bIns="45000">
          <a:noAutofit/>
        </a:bodyPr>
        <a:p>
          <a:pPr algn="ctr">
            <a:lnSpc>
              <a:spcPct val="100000"/>
            </a:lnSpc>
          </a:pPr>
          <a:r>
            <a:rPr b="1" lang="pt-BR" sz="1100" spc="-1" strike="noStrike" u="sng">
              <a:solidFill>
                <a:srgbClr val="404040"/>
              </a:solidFill>
              <a:uFillTx/>
              <a:latin typeface="Calibri"/>
            </a:rPr>
            <a:t>PAGAMENTO POR REGIÃO:</a:t>
          </a:r>
          <a:endParaRPr b="0" lang="pt-BR" sz="1100" spc="-1" strike="noStrike">
            <a:latin typeface="Times New Roman"/>
          </a:endParaRPr>
        </a:p>
      </xdr:txBody>
    </xdr:sp>
    <xdr:clientData/>
  </xdr:twoCellAnchor>
  <xdr:twoCellAnchor editAs="oneCell">
    <xdr:from>
      <xdr:col>0</xdr:col>
      <xdr:colOff>438120</xdr:colOff>
      <xdr:row>7</xdr:row>
      <xdr:rowOff>267120</xdr:rowOff>
    </xdr:from>
    <xdr:to>
      <xdr:col>1</xdr:col>
      <xdr:colOff>640440</xdr:colOff>
      <xdr:row>7</xdr:row>
      <xdr:rowOff>1599840</xdr:rowOff>
    </xdr:to>
    <xdr:pic>
      <xdr:nvPicPr>
        <xdr:cNvPr id="1" name="Picture 2" descr=" cavidade oral Modelo humano de anatomia da boca aberta ilustração stock"/>
        <xdr:cNvPicPr/>
      </xdr:nvPicPr>
      <xdr:blipFill>
        <a:blip r:embed="rId1"/>
        <a:stretch/>
      </xdr:blipFill>
      <xdr:spPr>
        <a:xfrm>
          <a:off x="438120" y="1564200"/>
          <a:ext cx="928080" cy="1332720"/>
        </a:xfrm>
        <a:prstGeom prst="rect">
          <a:avLst/>
        </a:prstGeom>
        <a:ln w="0">
          <a:noFill/>
        </a:ln>
      </xdr:spPr>
    </xdr:pic>
    <xdr:clientData/>
  </xdr:twoCellAnchor>
  <xdr:twoCellAnchor editAs="twoCell">
    <xdr:from>
      <xdr:col>0</xdr:col>
      <xdr:colOff>162000</xdr:colOff>
      <xdr:row>7</xdr:row>
      <xdr:rowOff>1533600</xdr:rowOff>
    </xdr:from>
    <xdr:to>
      <xdr:col>1</xdr:col>
      <xdr:colOff>894600</xdr:colOff>
      <xdr:row>7</xdr:row>
      <xdr:rowOff>2123280</xdr:rowOff>
    </xdr:to>
    <xdr:sp>
      <xdr:nvSpPr>
        <xdr:cNvPr id="2" name="CaixaDeTexto 4"/>
        <xdr:cNvSpPr/>
      </xdr:nvSpPr>
      <xdr:spPr>
        <a:xfrm>
          <a:off x="162000" y="2830680"/>
          <a:ext cx="1458360" cy="589680"/>
        </a:xfrm>
        <a:prstGeom prst="rect">
          <a:avLst/>
        </a:prstGeom>
        <a:solidFill>
          <a:srgbClr val="ffffff"/>
        </a:solidFill>
        <a:ln w="9360">
          <a:solidFill>
            <a:srgbClr val="bcbcbc"/>
          </a:solidFill>
          <a:round/>
        </a:ln>
      </xdr:spPr>
      <xdr:style>
        <a:lnRef idx="0"/>
        <a:fillRef idx="0"/>
        <a:effectRef idx="0"/>
        <a:fontRef idx="minor"/>
      </xdr:style>
      <xdr:txBody>
        <a:bodyPr lIns="90000" rIns="90000" tIns="45000" bIns="45000">
          <a:noAutofit/>
        </a:bodyPr>
        <a:p>
          <a:pPr algn="ctr">
            <a:lnSpc>
              <a:spcPct val="100000"/>
            </a:lnSpc>
          </a:pPr>
          <a:r>
            <a:rPr b="1" lang="pt-BR" sz="1000" spc="-1" strike="noStrike">
              <a:solidFill>
                <a:srgbClr val="000000"/>
              </a:solidFill>
              <a:latin typeface="Calibri"/>
            </a:rPr>
            <a:t>Boca</a:t>
          </a:r>
          <a:r>
            <a:rPr b="0" lang="pt-BR" sz="1000" spc="-1" strike="noStrike">
              <a:solidFill>
                <a:srgbClr val="000000"/>
              </a:solidFill>
              <a:latin typeface="Calibri"/>
            </a:rPr>
            <a:t>: Valor sugerido é igual ao valor do atendimento </a:t>
          </a:r>
          <a:endParaRPr b="0" lang="pt-BR" sz="1000" spc="-1" strike="noStrike">
            <a:latin typeface="Times New Roman"/>
          </a:endParaRPr>
        </a:p>
      </xdr:txBody>
    </xdr:sp>
    <xdr:clientData/>
  </xdr:twoCellAnchor>
  <xdr:twoCellAnchor editAs="oneCell">
    <xdr:from>
      <xdr:col>1</xdr:col>
      <xdr:colOff>1415880</xdr:colOff>
      <xdr:row>7</xdr:row>
      <xdr:rowOff>390960</xdr:rowOff>
    </xdr:from>
    <xdr:to>
      <xdr:col>1</xdr:col>
      <xdr:colOff>2219760</xdr:colOff>
      <xdr:row>7</xdr:row>
      <xdr:rowOff>1428480</xdr:rowOff>
    </xdr:to>
    <xdr:pic>
      <xdr:nvPicPr>
        <xdr:cNvPr id="3" name="Picture 6" descr=" Doença de goma humana, sangramento de gomas Prevenção dental, infographics oral do dente do vetor do cuidado ilustração do vetor"/>
        <xdr:cNvPicPr/>
      </xdr:nvPicPr>
      <xdr:blipFill>
        <a:blip r:embed="rId2"/>
        <a:srcRect l="10645" t="5699" r="53994" b="48664"/>
        <a:stretch/>
      </xdr:blipFill>
      <xdr:spPr>
        <a:xfrm>
          <a:off x="2141640" y="1688040"/>
          <a:ext cx="803880" cy="1037520"/>
        </a:xfrm>
        <a:prstGeom prst="rect">
          <a:avLst/>
        </a:prstGeom>
        <a:ln w="0">
          <a:noFill/>
        </a:ln>
      </xdr:spPr>
    </xdr:pic>
    <xdr:clientData/>
  </xdr:twoCellAnchor>
  <xdr:twoCellAnchor editAs="twoCell">
    <xdr:from>
      <xdr:col>1</xdr:col>
      <xdr:colOff>1100880</xdr:colOff>
      <xdr:row>7</xdr:row>
      <xdr:rowOff>1514520</xdr:rowOff>
    </xdr:from>
    <xdr:to>
      <xdr:col>1</xdr:col>
      <xdr:colOff>2509920</xdr:colOff>
      <xdr:row>7</xdr:row>
      <xdr:rowOff>2240640</xdr:rowOff>
    </xdr:to>
    <xdr:sp>
      <xdr:nvSpPr>
        <xdr:cNvPr id="4" name="CaixaDeTexto 6"/>
        <xdr:cNvSpPr/>
      </xdr:nvSpPr>
      <xdr:spPr>
        <a:xfrm>
          <a:off x="1826640" y="2811600"/>
          <a:ext cx="1409040" cy="726120"/>
        </a:xfrm>
        <a:prstGeom prst="rect">
          <a:avLst/>
        </a:prstGeom>
        <a:solidFill>
          <a:srgbClr val="ffffff"/>
        </a:solidFill>
        <a:ln w="9360">
          <a:solidFill>
            <a:srgbClr val="bcbcbc"/>
          </a:solidFill>
          <a:round/>
        </a:ln>
      </xdr:spPr>
      <xdr:style>
        <a:lnRef idx="0"/>
        <a:fillRef idx="0"/>
        <a:effectRef idx="0"/>
        <a:fontRef idx="minor"/>
      </xdr:style>
      <xdr:txBody>
        <a:bodyPr lIns="90000" rIns="90000" tIns="45000" bIns="45000">
          <a:noAutofit/>
        </a:bodyPr>
        <a:p>
          <a:pPr algn="ctr">
            <a:lnSpc>
              <a:spcPct val="100000"/>
            </a:lnSpc>
          </a:pPr>
          <a:r>
            <a:rPr b="1" lang="pt-BR" sz="1000" spc="-1" strike="noStrike">
              <a:solidFill>
                <a:srgbClr val="000000"/>
              </a:solidFill>
              <a:latin typeface="Calibri"/>
            </a:rPr>
            <a:t>Dente</a:t>
          </a:r>
          <a:r>
            <a:rPr b="0" lang="pt-BR" sz="1000" spc="-1" strike="noStrike">
              <a:solidFill>
                <a:srgbClr val="000000"/>
              </a:solidFill>
              <a:latin typeface="Calibri"/>
            </a:rPr>
            <a:t>: Mult. valor sugerido x dentes em que o procedimento foi realizado</a:t>
          </a:r>
          <a:endParaRPr b="0" lang="pt-BR" sz="1000" spc="-1" strike="noStrike">
            <a:latin typeface="Times New Roman"/>
          </a:endParaRPr>
        </a:p>
      </xdr:txBody>
    </xdr:sp>
    <xdr:clientData/>
  </xdr:twoCellAnchor>
  <xdr:twoCellAnchor editAs="oneCell">
    <xdr:from>
      <xdr:col>1</xdr:col>
      <xdr:colOff>3708720</xdr:colOff>
      <xdr:row>7</xdr:row>
      <xdr:rowOff>579600</xdr:rowOff>
    </xdr:from>
    <xdr:to>
      <xdr:col>2</xdr:col>
      <xdr:colOff>296280</xdr:colOff>
      <xdr:row>7</xdr:row>
      <xdr:rowOff>1397880</xdr:rowOff>
    </xdr:to>
    <xdr:pic>
      <xdr:nvPicPr>
        <xdr:cNvPr id="5" name="Imagem 9" descr=""/>
        <xdr:cNvPicPr/>
      </xdr:nvPicPr>
      <xdr:blipFill>
        <a:blip r:embed="rId3"/>
        <a:stretch/>
      </xdr:blipFill>
      <xdr:spPr>
        <a:xfrm>
          <a:off x="4434480" y="1876680"/>
          <a:ext cx="841320" cy="818280"/>
        </a:xfrm>
        <a:prstGeom prst="rect">
          <a:avLst/>
        </a:prstGeom>
        <a:ln w="0">
          <a:noFill/>
        </a:ln>
      </xdr:spPr>
    </xdr:pic>
    <xdr:clientData/>
  </xdr:twoCellAnchor>
  <xdr:twoCellAnchor editAs="twoCell">
    <xdr:from>
      <xdr:col>1</xdr:col>
      <xdr:colOff>2716200</xdr:colOff>
      <xdr:row>7</xdr:row>
      <xdr:rowOff>1514520</xdr:rowOff>
    </xdr:from>
    <xdr:to>
      <xdr:col>2</xdr:col>
      <xdr:colOff>604440</xdr:colOff>
      <xdr:row>7</xdr:row>
      <xdr:rowOff>2275920</xdr:rowOff>
    </xdr:to>
    <xdr:sp>
      <xdr:nvSpPr>
        <xdr:cNvPr id="6" name="CaixaDeTexto 10"/>
        <xdr:cNvSpPr/>
      </xdr:nvSpPr>
      <xdr:spPr>
        <a:xfrm>
          <a:off x="3441960" y="2811600"/>
          <a:ext cx="2142000" cy="761400"/>
        </a:xfrm>
        <a:prstGeom prst="rect">
          <a:avLst/>
        </a:prstGeom>
        <a:solidFill>
          <a:srgbClr val="ffffff"/>
        </a:solidFill>
        <a:ln w="9360">
          <a:solidFill>
            <a:srgbClr val="bcbcbc"/>
          </a:solidFill>
          <a:round/>
        </a:ln>
      </xdr:spPr>
      <xdr:style>
        <a:lnRef idx="0"/>
        <a:fillRef idx="0"/>
        <a:effectRef idx="0"/>
        <a:fontRef idx="minor"/>
      </xdr:style>
      <xdr:txBody>
        <a:bodyPr lIns="90000" rIns="90000" tIns="45000" bIns="45000">
          <a:noAutofit/>
        </a:bodyPr>
        <a:p>
          <a:pPr algn="ctr">
            <a:lnSpc>
              <a:spcPct val="100000"/>
            </a:lnSpc>
          </a:pPr>
          <a:r>
            <a:rPr b="1" lang="pt-BR" sz="1000" spc="-1" strike="noStrike">
              <a:solidFill>
                <a:srgbClr val="000000"/>
              </a:solidFill>
              <a:latin typeface="Calibri"/>
            </a:rPr>
            <a:t>Hemiarcada</a:t>
          </a:r>
          <a:r>
            <a:rPr b="0" lang="pt-BR" sz="1000" spc="-1" strike="noStrike">
              <a:solidFill>
                <a:srgbClr val="000000"/>
              </a:solidFill>
              <a:latin typeface="Calibri"/>
            </a:rPr>
            <a:t>:</a:t>
          </a:r>
          <a:endParaRPr b="0" lang="pt-BR" sz="1000" spc="-1" strike="noStrike">
            <a:latin typeface="Times New Roman"/>
          </a:endParaRPr>
        </a:p>
        <a:p>
          <a:pPr algn="ctr">
            <a:lnSpc>
              <a:spcPct val="100000"/>
            </a:lnSpc>
          </a:pPr>
          <a:r>
            <a:rPr b="0" lang="pt-BR" sz="1000" spc="-1" strike="noStrike">
              <a:solidFill>
                <a:srgbClr val="000000"/>
              </a:solidFill>
              <a:latin typeface="Calibri"/>
            </a:rPr>
            <a:t>Mult. valor sugerido (4x) - caso o procedimento tenha sido realizado na boca toda.</a:t>
          </a:r>
          <a:endParaRPr b="0" lang="pt-BR" sz="1000" spc="-1" strike="noStrike">
            <a:latin typeface="Times New Roman"/>
          </a:endParaRPr>
        </a:p>
      </xdr:txBody>
    </xdr:sp>
    <xdr:clientData/>
  </xdr:twoCellAnchor>
  <xdr:twoCellAnchor editAs="oneCell">
    <xdr:from>
      <xdr:col>3</xdr:col>
      <xdr:colOff>135360</xdr:colOff>
      <xdr:row>7</xdr:row>
      <xdr:rowOff>585720</xdr:rowOff>
    </xdr:from>
    <xdr:to>
      <xdr:col>5</xdr:col>
      <xdr:colOff>67320</xdr:colOff>
      <xdr:row>7</xdr:row>
      <xdr:rowOff>1424880</xdr:rowOff>
    </xdr:to>
    <xdr:pic>
      <xdr:nvPicPr>
        <xdr:cNvPr id="7" name="Imagem 11" descr=""/>
        <xdr:cNvPicPr/>
      </xdr:nvPicPr>
      <xdr:blipFill>
        <a:blip r:embed="rId4"/>
        <a:stretch/>
      </xdr:blipFill>
      <xdr:spPr>
        <a:xfrm>
          <a:off x="6132600" y="1882800"/>
          <a:ext cx="1090440" cy="839160"/>
        </a:xfrm>
        <a:prstGeom prst="rect">
          <a:avLst/>
        </a:prstGeom>
        <a:ln w="0">
          <a:noFill/>
        </a:ln>
      </xdr:spPr>
    </xdr:pic>
    <xdr:clientData/>
  </xdr:twoCellAnchor>
  <xdr:twoCellAnchor editAs="twoCell">
    <xdr:from>
      <xdr:col>2</xdr:col>
      <xdr:colOff>750960</xdr:colOff>
      <xdr:row>7</xdr:row>
      <xdr:rowOff>1505160</xdr:rowOff>
    </xdr:from>
    <xdr:to>
      <xdr:col>5</xdr:col>
      <xdr:colOff>671760</xdr:colOff>
      <xdr:row>7</xdr:row>
      <xdr:rowOff>2266560</xdr:rowOff>
    </xdr:to>
    <xdr:sp>
      <xdr:nvSpPr>
        <xdr:cNvPr id="8" name="CaixaDeTexto 12"/>
        <xdr:cNvSpPr/>
      </xdr:nvSpPr>
      <xdr:spPr>
        <a:xfrm>
          <a:off x="5730480" y="2802240"/>
          <a:ext cx="2097000" cy="761400"/>
        </a:xfrm>
        <a:prstGeom prst="rect">
          <a:avLst/>
        </a:prstGeom>
        <a:solidFill>
          <a:srgbClr val="ffffff"/>
        </a:solidFill>
        <a:ln w="9360">
          <a:solidFill>
            <a:srgbClr val="bcbcbc"/>
          </a:solidFill>
          <a:round/>
        </a:ln>
      </xdr:spPr>
      <xdr:style>
        <a:lnRef idx="0"/>
        <a:fillRef idx="0"/>
        <a:effectRef idx="0"/>
        <a:fontRef idx="minor"/>
      </xdr:style>
      <xdr:txBody>
        <a:bodyPr lIns="90000" rIns="90000" tIns="45000" bIns="45000">
          <a:noAutofit/>
        </a:bodyPr>
        <a:p>
          <a:pPr algn="ctr">
            <a:lnSpc>
              <a:spcPct val="100000"/>
            </a:lnSpc>
          </a:pPr>
          <a:r>
            <a:rPr b="1" lang="pt-BR" sz="1000" spc="-1" strike="noStrike">
              <a:solidFill>
                <a:srgbClr val="000000"/>
              </a:solidFill>
              <a:latin typeface="Calibri"/>
            </a:rPr>
            <a:t>Arcada</a:t>
          </a:r>
          <a:endParaRPr b="0" lang="pt-BR" sz="1000" spc="-1" strike="noStrike">
            <a:latin typeface="Times New Roman"/>
          </a:endParaRPr>
        </a:p>
        <a:p>
          <a:pPr algn="ctr">
            <a:lnSpc>
              <a:spcPct val="100000"/>
            </a:lnSpc>
          </a:pPr>
          <a:r>
            <a:rPr b="0" lang="pt-BR" sz="1000" spc="-1" strike="noStrike">
              <a:solidFill>
                <a:srgbClr val="000000"/>
              </a:solidFill>
              <a:latin typeface="Calibri"/>
            </a:rPr>
            <a:t>Mult. valor sugerido (2x) - caso o procedimento tenha sido realizado na boca toda.</a:t>
          </a:r>
          <a:endParaRPr b="0" lang="pt-BR" sz="1000" spc="-1" strike="noStrike">
            <a:latin typeface="Times New Roman"/>
          </a:endParaRPr>
        </a:p>
      </xdr:txBody>
    </xdr:sp>
    <xdr:clientData/>
  </xdr:twoCellAnchor>
  <xdr:twoCellAnchor editAs="twoCell">
    <xdr:from>
      <xdr:col>5</xdr:col>
      <xdr:colOff>806760</xdr:colOff>
      <xdr:row>7</xdr:row>
      <xdr:rowOff>1514880</xdr:rowOff>
    </xdr:from>
    <xdr:to>
      <xdr:col>6</xdr:col>
      <xdr:colOff>1420560</xdr:colOff>
      <xdr:row>7</xdr:row>
      <xdr:rowOff>2276280</xdr:rowOff>
    </xdr:to>
    <xdr:sp>
      <xdr:nvSpPr>
        <xdr:cNvPr id="9" name="CaixaDeTexto 13"/>
        <xdr:cNvSpPr/>
      </xdr:nvSpPr>
      <xdr:spPr>
        <a:xfrm>
          <a:off x="7962480" y="2811960"/>
          <a:ext cx="2196000" cy="761400"/>
        </a:xfrm>
        <a:prstGeom prst="rect">
          <a:avLst/>
        </a:prstGeom>
        <a:solidFill>
          <a:srgbClr val="ffffff"/>
        </a:solidFill>
        <a:ln w="9360">
          <a:solidFill>
            <a:srgbClr val="bcbcbc"/>
          </a:solidFill>
          <a:round/>
        </a:ln>
      </xdr:spPr>
      <xdr:style>
        <a:lnRef idx="0"/>
        <a:fillRef idx="0"/>
        <a:effectRef idx="0"/>
        <a:fontRef idx="minor"/>
      </xdr:style>
      <xdr:txBody>
        <a:bodyPr lIns="90000" rIns="90000" tIns="45000" bIns="45000">
          <a:noAutofit/>
        </a:bodyPr>
        <a:p>
          <a:pPr algn="ctr">
            <a:lnSpc>
              <a:spcPct val="100000"/>
            </a:lnSpc>
          </a:pPr>
          <a:r>
            <a:rPr b="1" lang="pt-BR" sz="1000" spc="-1" strike="noStrike">
              <a:solidFill>
                <a:srgbClr val="000000"/>
              </a:solidFill>
              <a:latin typeface="Calibri"/>
            </a:rPr>
            <a:t>Segmento</a:t>
          </a:r>
          <a:endParaRPr b="0" lang="pt-BR" sz="1000" spc="-1" strike="noStrike">
            <a:latin typeface="Times New Roman"/>
          </a:endParaRPr>
        </a:p>
        <a:p>
          <a:pPr algn="ctr">
            <a:lnSpc>
              <a:spcPct val="100000"/>
            </a:lnSpc>
          </a:pPr>
          <a:r>
            <a:rPr b="0" lang="pt-BR" sz="1000" spc="-1" strike="noStrike">
              <a:solidFill>
                <a:srgbClr val="000000"/>
              </a:solidFill>
              <a:latin typeface="Calibri"/>
            </a:rPr>
            <a:t>Mult. valor sugerido (6x) - caso o procedimento tenha sido realizado na boca toda.</a:t>
          </a:r>
          <a:endParaRPr b="0" lang="pt-BR" sz="1000" spc="-1" strike="noStrike">
            <a:latin typeface="Times New Roman"/>
          </a:endParaRPr>
        </a:p>
      </xdr:txBody>
    </xdr:sp>
    <xdr:clientData/>
  </xdr:twoCellAnchor>
  <xdr:twoCellAnchor editAs="oneCell">
    <xdr:from>
      <xdr:col>5</xdr:col>
      <xdr:colOff>1443960</xdr:colOff>
      <xdr:row>7</xdr:row>
      <xdr:rowOff>1019520</xdr:rowOff>
    </xdr:from>
    <xdr:to>
      <xdr:col>6</xdr:col>
      <xdr:colOff>1120680</xdr:colOff>
      <xdr:row>7</xdr:row>
      <xdr:rowOff>1411560</xdr:rowOff>
    </xdr:to>
    <xdr:pic>
      <xdr:nvPicPr>
        <xdr:cNvPr id="10" name="Imagem 15" descr=""/>
        <xdr:cNvPicPr/>
      </xdr:nvPicPr>
      <xdr:blipFill>
        <a:blip r:embed="rId5"/>
        <a:stretch/>
      </xdr:blipFill>
      <xdr:spPr>
        <a:xfrm>
          <a:off x="8599680" y="2316600"/>
          <a:ext cx="1258920" cy="392040"/>
        </a:xfrm>
        <a:prstGeom prst="rect">
          <a:avLst/>
        </a:prstGeom>
        <a:ln w="0">
          <a:noFill/>
        </a:ln>
      </xdr:spPr>
    </xdr:pic>
    <xdr:clientData/>
  </xdr:twoCellAnchor>
</xdr:wsDr>
</file>

<file path=xl/tables/table1.xml><?xml version="1.0" encoding="utf-8"?>
<table xmlns="http://schemas.openxmlformats.org/spreadsheetml/2006/main" id="1" name="BASE" displayName="BASE" ref="A1:G210" headerRowCount="1" totalsRowCount="0" totalsRowShown="0">
  <autoFilter ref="A1:G210"/>
  <tableColumns count="7">
    <tableColumn id="1" name="cód"/>
    <tableColumn id="2" name="ÁREA"/>
    <tableColumn id="3" name="TUSS"/>
    <tableColumn id="4" name="PROCEDIMENTOS ODONTOLÓGICOS"/>
    <tableColumn id="5" name="Comprovação"/>
    <tableColumn id="6" name="APLICAÇÃO"/>
    <tableColumn id="7" name="HMO"/>
  </tableColumns>
</table>
</file>

<file path=xl/tables/table2.xml><?xml version="1.0" encoding="utf-8"?>
<table xmlns="http://schemas.openxmlformats.org/spreadsheetml/2006/main" id="2" name="Contraproposta" displayName="Contraproposta" ref="A9:L50" headerRowCount="1" totalsRowCount="0" totalsRowShown="0">
  <autoFilter ref="A9:L50"/>
  <tableColumns count="12">
    <tableColumn id="1" name="Cód. Tuss"/>
    <tableColumn id="2" name="Procedimento"/>
    <tableColumn id="3" name="Região"/>
    <tableColumn id="4" name="Área Atuação"/>
    <tableColumn id="5" name="Quantidade de USO"/>
    <tableColumn id="6" name="Valor - Moeda 0,30"/>
    <tableColumn id="7" name="Valor Sugerido pela Clinica (R$)"/>
    <tableColumn id="8" name="Moeda   Sugerida"/>
    <tableColumn id="9" name="Valor Aprovado (R$)"/>
    <tableColumn id="10" name="Moeda Aprovada"/>
    <tableColumn id="11" name="Valor - Solicitado pela Clinica"/>
    <tableColumn id="12" name="Mult - Solicitado pela Clinica"/>
  </tableColumns>
</tabl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2.xml"/>
</Relationships>
</file>

<file path=xl/worksheets/_rels/sheet2.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L134"/>
  <sheetViews>
    <sheetView showFormulas="false" showGridLines="false" showRowColHeaders="true" showZeros="true" rightToLeft="false" tabSelected="true" showOutlineSymbols="true" defaultGridColor="true" view="normal" topLeftCell="A7" colorId="64" zoomScale="100" zoomScaleNormal="100" zoomScalePageLayoutView="100" workbookViewId="0">
      <selection pane="topLeft" activeCell="G46" activeCellId="0" sqref="G46"/>
    </sheetView>
  </sheetViews>
  <sheetFormatPr defaultColWidth="11.53515625" defaultRowHeight="13.8" zeroHeight="false" outlineLevelRow="0" outlineLevelCol="0"/>
  <cols>
    <col collapsed="false" customWidth="true" hidden="false" outlineLevel="0" max="1" min="1" style="0" width="10.29"/>
    <col collapsed="false" customWidth="true" hidden="false" outlineLevel="0" max="2" min="2" style="0" width="60.29"/>
    <col collapsed="false" customWidth="true" hidden="false" outlineLevel="0" max="3" min="3" style="1" width="14.43"/>
    <col collapsed="false" customWidth="true" hidden="false" outlineLevel="0" max="4" min="4" style="2" width="16.41"/>
    <col collapsed="false" customWidth="true" hidden="true" outlineLevel="0" max="5" min="5" style="0" width="18.85"/>
    <col collapsed="false" customWidth="true" hidden="false" outlineLevel="0" max="6" min="6" style="0" width="22.43"/>
    <col collapsed="false" customWidth="true" hidden="false" outlineLevel="0" max="7" min="7" style="0" width="20.14"/>
    <col collapsed="false" customWidth="true" hidden="true" outlineLevel="0" max="8" min="8" style="0" width="14.28"/>
    <col collapsed="false" customWidth="true" hidden="true" outlineLevel="0" max="10" min="9" style="0" width="15.71"/>
    <col collapsed="false" customWidth="true" hidden="true" outlineLevel="0" max="11" min="11" style="0" width="20.86"/>
    <col collapsed="false" customWidth="true" hidden="true" outlineLevel="0" max="12" min="12" style="0" width="20.3"/>
    <col collapsed="false" customWidth="true" hidden="false" outlineLevel="0" max="64" min="13" style="0" width="8.68"/>
  </cols>
  <sheetData>
    <row r="1" customFormat="false" ht="13.8" hidden="false" customHeight="false" outlineLevel="0" collapsed="false">
      <c r="A1" s="3" t="s">
        <v>0</v>
      </c>
      <c r="B1" s="3"/>
      <c r="C1" s="3"/>
      <c r="D1" s="3"/>
      <c r="E1" s="3"/>
      <c r="F1" s="3"/>
      <c r="G1" s="3"/>
      <c r="H1" s="3"/>
      <c r="I1" s="3"/>
      <c r="J1" s="3"/>
      <c r="K1" s="4"/>
    </row>
    <row r="2" customFormat="false" ht="13.8" hidden="false" customHeight="false" outlineLevel="0" collapsed="false">
      <c r="A2" s="3"/>
      <c r="B2" s="3"/>
      <c r="C2" s="3"/>
      <c r="D2" s="3"/>
      <c r="E2" s="3"/>
      <c r="F2" s="3"/>
      <c r="G2" s="3"/>
      <c r="H2" s="3"/>
      <c r="I2" s="3"/>
      <c r="J2" s="3"/>
      <c r="K2" s="4"/>
    </row>
    <row r="3" customFormat="false" ht="13.8" hidden="false" customHeight="false" outlineLevel="0" collapsed="false">
      <c r="A3" s="3"/>
      <c r="B3" s="3"/>
      <c r="C3" s="3"/>
      <c r="D3" s="3"/>
      <c r="E3" s="3"/>
      <c r="F3" s="3"/>
      <c r="G3" s="3"/>
      <c r="H3" s="3"/>
      <c r="I3" s="3"/>
      <c r="J3" s="3"/>
      <c r="K3" s="5"/>
      <c r="L3" s="6"/>
    </row>
    <row r="4" customFormat="false" ht="15" hidden="false" customHeight="true" outlineLevel="0" collapsed="false">
      <c r="A4" s="7"/>
      <c r="B4" s="7"/>
      <c r="C4" s="7"/>
      <c r="D4" s="8"/>
      <c r="E4" s="7"/>
      <c r="F4" s="7"/>
      <c r="G4" s="7"/>
      <c r="H4" s="7"/>
      <c r="I4" s="7"/>
      <c r="J4" s="7"/>
      <c r="K4" s="4"/>
    </row>
    <row r="5" customFormat="false" ht="15.75" hidden="false" customHeight="true" outlineLevel="0" collapsed="false">
      <c r="A5" s="9" t="s">
        <v>1</v>
      </c>
      <c r="B5" s="9"/>
      <c r="C5" s="9"/>
      <c r="D5" s="9"/>
      <c r="E5" s="9"/>
      <c r="F5" s="9"/>
      <c r="G5" s="9"/>
      <c r="H5" s="9"/>
      <c r="I5" s="9"/>
      <c r="J5" s="9"/>
      <c r="K5" s="10"/>
    </row>
    <row r="6" customFormat="false" ht="15" hidden="false" customHeight="true" outlineLevel="0" collapsed="false">
      <c r="A6" s="9" t="s">
        <v>2</v>
      </c>
      <c r="B6" s="9"/>
      <c r="C6" s="9"/>
      <c r="D6" s="9"/>
      <c r="E6" s="9"/>
      <c r="F6" s="9"/>
      <c r="G6" s="9"/>
      <c r="H6" s="9"/>
      <c r="I6" s="9"/>
      <c r="J6" s="9"/>
      <c r="K6" s="4"/>
    </row>
    <row r="7" customFormat="false" ht="15" hidden="false" customHeight="true" outlineLevel="0" collapsed="false">
      <c r="A7" s="11"/>
      <c r="B7" s="12"/>
      <c r="C7" s="13"/>
      <c r="D7" s="11"/>
      <c r="E7" s="11"/>
      <c r="F7" s="11"/>
      <c r="G7" s="11"/>
      <c r="H7" s="11"/>
      <c r="I7" s="11"/>
      <c r="J7" s="11"/>
      <c r="K7" s="11"/>
      <c r="L7" s="14"/>
    </row>
    <row r="8" customFormat="false" ht="192" hidden="false" customHeight="true" outlineLevel="0" collapsed="false">
      <c r="A8" s="4"/>
      <c r="B8" s="15"/>
      <c r="C8" s="16"/>
      <c r="D8" s="4"/>
      <c r="E8" s="4"/>
      <c r="F8" s="4"/>
      <c r="G8" s="4"/>
      <c r="H8" s="4"/>
      <c r="I8" s="4"/>
      <c r="J8" s="4"/>
      <c r="K8" s="4"/>
    </row>
    <row r="9" customFormat="false" ht="23.85" hidden="false" customHeight="false" outlineLevel="0" collapsed="false">
      <c r="A9" s="17" t="s">
        <v>3</v>
      </c>
      <c r="B9" s="18" t="s">
        <v>4</v>
      </c>
      <c r="C9" s="19" t="s">
        <v>5</v>
      </c>
      <c r="D9" s="20" t="s">
        <v>6</v>
      </c>
      <c r="E9" s="21" t="s">
        <v>7</v>
      </c>
      <c r="F9" s="22" t="s">
        <v>8</v>
      </c>
      <c r="G9" s="23" t="s">
        <v>9</v>
      </c>
      <c r="H9" s="24" t="s">
        <v>10</v>
      </c>
      <c r="I9" s="25" t="s">
        <v>11</v>
      </c>
      <c r="J9" s="26" t="s">
        <v>12</v>
      </c>
      <c r="K9" s="27" t="s">
        <v>13</v>
      </c>
      <c r="L9" s="27" t="s">
        <v>14</v>
      </c>
    </row>
    <row r="10" customFormat="false" ht="13.8" hidden="false" customHeight="false" outlineLevel="0" collapsed="false">
      <c r="A10" s="28" t="n">
        <v>84000090</v>
      </c>
      <c r="B10" s="29" t="str">
        <f aca="false">VLOOKUP(Contraproposta!$A10,Base!$A$2:$G$210,4,0)</f>
        <v>aplicação tópica de flúor</v>
      </c>
      <c r="C10" s="30" t="str">
        <f aca="false">VLOOKUP(Contraproposta!$A10,Base!$A$2:$G$210,6,0)</f>
        <v>BOCA</v>
      </c>
      <c r="D10" s="31" t="str">
        <f aca="false">VLOOKUP(Contraproposta!$A10,Base!$A$2:$G$210,2,0)</f>
        <v>Prevenção</v>
      </c>
      <c r="E10" s="32" t="n">
        <f aca="false">VLOOKUP(Contraproposta!$A10,Base!$A$2:$G$210,7,0)</f>
        <v>72</v>
      </c>
      <c r="F10" s="33" t="n">
        <f aca="false">Contraproposta!$E10*0.3</f>
        <v>21.6</v>
      </c>
      <c r="G10" s="34" t="n">
        <v>30</v>
      </c>
      <c r="H10" s="35" t="n">
        <f aca="false">IFERROR(ROUNDUP(Contraproposta!$G10/Contraproposta!$E10,2),"-")</f>
        <v>0.42</v>
      </c>
      <c r="I10" s="36" t="s">
        <v>15</v>
      </c>
      <c r="J10" s="37" t="str">
        <f aca="false">IFERROR(ROUNDUP(Contraproposta!$I10/Contraproposta!$E10,2),"-")</f>
        <v>-</v>
      </c>
      <c r="K10" s="38" t="n">
        <v>30</v>
      </c>
      <c r="L10" s="39" t="n">
        <f aca="false">Contraproposta!$K10/Contraproposta!$E10</f>
        <v>0.416666666666667</v>
      </c>
    </row>
    <row r="11" customFormat="false" ht="13.8" hidden="false" customHeight="false" outlineLevel="0" collapsed="false">
      <c r="A11" s="28" t="n">
        <v>81000030</v>
      </c>
      <c r="B11" s="29" t="str">
        <f aca="false">VLOOKUP(Contraproposta!$A11,Base!$A$2:$G$210,4,0)</f>
        <v>consulta odontológica</v>
      </c>
      <c r="C11" s="30" t="str">
        <f aca="false">VLOOKUP(Contraproposta!$A11,Base!$A$2:$G$210,6,0)</f>
        <v>BOCA</v>
      </c>
      <c r="D11" s="31" t="str">
        <f aca="false">VLOOKUP(Contraproposta!$A11,Base!$A$2:$G$210,2,0)</f>
        <v>Diagnóstico</v>
      </c>
      <c r="E11" s="40" t="n">
        <f aca="false">VLOOKUP(Contraproposta!$A11,Base!$A$2:$G$210,7,0)</f>
        <v>34</v>
      </c>
      <c r="F11" s="41" t="n">
        <f aca="false">Contraproposta!$E11*0.3</f>
        <v>10.2</v>
      </c>
      <c r="G11" s="42" t="n">
        <v>16</v>
      </c>
      <c r="H11" s="43" t="n">
        <f aca="false">IFERROR(ROUNDUP(Contraproposta!$G11/Contraproposta!$E11,2),"-")</f>
        <v>0.48</v>
      </c>
      <c r="I11" s="36" t="s">
        <v>15</v>
      </c>
      <c r="J11" s="37" t="str">
        <f aca="false">IFERROR(ROUNDUP(Contraproposta!$I11/Contraproposta!$E11,2),"-")</f>
        <v>-</v>
      </c>
      <c r="K11" s="38"/>
      <c r="L11" s="39" t="n">
        <f aca="false">Contraproposta!$K11/Contraproposta!$E11</f>
        <v>0</v>
      </c>
    </row>
    <row r="12" customFormat="false" ht="13.8" hidden="false" customHeight="false" outlineLevel="0" collapsed="false">
      <c r="A12" s="28" t="n">
        <v>84000198</v>
      </c>
      <c r="B12" s="29" t="str">
        <f aca="false">VLOOKUP(Contraproposta!$A12,Base!$A$2:$G$210,4,0)</f>
        <v>profilaxia: polimento coronário</v>
      </c>
      <c r="C12" s="30" t="str">
        <f aca="false">VLOOKUP(Contraproposta!$A12,Base!$A$2:$G$210,6,0)</f>
        <v>BOCA</v>
      </c>
      <c r="D12" s="31" t="str">
        <f aca="false">VLOOKUP(Contraproposta!$A12,Base!$A$2:$G$210,2,0)</f>
        <v>Prevenção</v>
      </c>
      <c r="E12" s="32" t="n">
        <f aca="false">VLOOKUP(Contraproposta!$A12,Base!$A$2:$G$210,7,0)</f>
        <v>140</v>
      </c>
      <c r="F12" s="33" t="n">
        <f aca="false">Contraproposta!$E12*0.3</f>
        <v>42</v>
      </c>
      <c r="G12" s="42" t="n">
        <v>52</v>
      </c>
      <c r="H12" s="43" t="n">
        <f aca="false">IFERROR(ROUNDUP(Contraproposta!$G12/Contraproposta!$E12,2),"-")</f>
        <v>0.38</v>
      </c>
      <c r="I12" s="36" t="s">
        <v>15</v>
      </c>
      <c r="J12" s="37" t="str">
        <f aca="false">IFERROR(ROUNDUP(Contraproposta!$I12/Contraproposta!$E12,2),"-")</f>
        <v>-</v>
      </c>
      <c r="K12" s="38"/>
      <c r="L12" s="39" t="n">
        <f aca="false">Contraproposta!$K12/Contraproposta!$E12</f>
        <v>0</v>
      </c>
    </row>
    <row r="13" customFormat="false" ht="13.8" hidden="false" customHeight="false" outlineLevel="0" collapsed="false">
      <c r="A13" s="28" t="n">
        <v>85100196</v>
      </c>
      <c r="B13" s="29" t="str">
        <f aca="false">VLOOKUP(Contraproposta!$A13,Base!$A$2:$G$210,4,0)</f>
        <v>restauração resina fotopolimerizável 1 face</v>
      </c>
      <c r="C13" s="30" t="str">
        <f aca="false">VLOOKUP(Contraproposta!$A13,Base!$A$2:$G$210,6,0)</f>
        <v>FACE</v>
      </c>
      <c r="D13" s="31" t="str">
        <f aca="false">VLOOKUP(Contraproposta!$A13,Base!$A$2:$G$210,2,0)</f>
        <v>Dentística Restauradora</v>
      </c>
      <c r="E13" s="40" t="n">
        <f aca="false">VLOOKUP(Contraproposta!$A13,Base!$A$2:$G$210,7,0)</f>
        <v>61</v>
      </c>
      <c r="F13" s="41" t="n">
        <f aca="false">Contraproposta!$E13*0.3</f>
        <v>18.3</v>
      </c>
      <c r="G13" s="42" t="n">
        <v>28.3</v>
      </c>
      <c r="H13" s="43" t="n">
        <f aca="false">IFERROR(ROUNDUP(Contraproposta!$G13/Contraproposta!$E13,2),"-")</f>
        <v>0.47</v>
      </c>
      <c r="I13" s="36" t="s">
        <v>15</v>
      </c>
      <c r="J13" s="44" t="str">
        <f aca="false">IFERROR(ROUNDUP(Contraproposta!$I13/Contraproposta!$E13,2),"-")</f>
        <v>-</v>
      </c>
      <c r="K13" s="38"/>
      <c r="L13" s="39" t="n">
        <f aca="false">Contraproposta!$K13/Contraproposta!$E13</f>
        <v>0</v>
      </c>
    </row>
    <row r="14" customFormat="false" ht="13.8" hidden="false" customHeight="false" outlineLevel="0" collapsed="false">
      <c r="A14" s="28" t="n">
        <v>85100200</v>
      </c>
      <c r="B14" s="29" t="str">
        <f aca="false">VLOOKUP(Contraproposta!$A14,Base!$A$2:$G$210,4,0)</f>
        <v>restauração resina fotopolimerizável 2 faces</v>
      </c>
      <c r="C14" s="30" t="str">
        <f aca="false">VLOOKUP(Contraproposta!$A14,Base!$A$2:$G$210,6,0)</f>
        <v>FACE</v>
      </c>
      <c r="D14" s="31" t="str">
        <f aca="false">VLOOKUP(Contraproposta!$A14,Base!$A$2:$G$210,2,0)</f>
        <v>Dentística Restauradora</v>
      </c>
      <c r="E14" s="32" t="n">
        <f aca="false">VLOOKUP(Contraproposta!$A14,Base!$A$2:$G$210,7,0)</f>
        <v>88</v>
      </c>
      <c r="F14" s="33" t="n">
        <f aca="false">Contraproposta!$E14*0.3</f>
        <v>26.4</v>
      </c>
      <c r="G14" s="42" t="n">
        <f aca="false">SUM(F14+10)</f>
        <v>36.4</v>
      </c>
      <c r="H14" s="43" t="n">
        <f aca="false">IFERROR(ROUNDUP(Contraproposta!$G14/Contraproposta!$E14,2),"-")</f>
        <v>0.42</v>
      </c>
      <c r="I14" s="36" t="s">
        <v>15</v>
      </c>
      <c r="J14" s="44" t="str">
        <f aca="false">IFERROR(ROUNDUP(Contraproposta!$I14/Contraproposta!$E14,2),"-")</f>
        <v>-</v>
      </c>
      <c r="K14" s="38"/>
      <c r="L14" s="39" t="n">
        <f aca="false">Contraproposta!$K14/Contraproposta!$E14</f>
        <v>0</v>
      </c>
    </row>
    <row r="15" customFormat="false" ht="13.8" hidden="false" customHeight="false" outlineLevel="0" collapsed="false">
      <c r="A15" s="28" t="n">
        <v>85100218</v>
      </c>
      <c r="B15" s="29" t="str">
        <f aca="false">VLOOKUP(Contraproposta!$A15,Base!$A$2:$G$210,4,0)</f>
        <v>restauração resina fotopolimerizável 3 faces</v>
      </c>
      <c r="C15" s="30" t="str">
        <f aca="false">VLOOKUP(Contraproposta!$A15,Base!$A$2:$G$210,6,0)</f>
        <v>FACE</v>
      </c>
      <c r="D15" s="31" t="str">
        <f aca="false">VLOOKUP(Contraproposta!$A15,Base!$A$2:$G$210,2,0)</f>
        <v>Dentística Restauradora</v>
      </c>
      <c r="E15" s="40" t="n">
        <f aca="false">VLOOKUP(Contraproposta!$A15,Base!$A$2:$G$210,7,0)</f>
        <v>122</v>
      </c>
      <c r="F15" s="41" t="n">
        <f aca="false">Contraproposta!$E15*0.3</f>
        <v>36.6</v>
      </c>
      <c r="G15" s="42" t="n">
        <f aca="false">SUM(F15+10)</f>
        <v>46.6</v>
      </c>
      <c r="H15" s="43" t="n">
        <f aca="false">IFERROR(ROUNDUP(Contraproposta!$G15/Contraproposta!$E15,2),"-")</f>
        <v>0.39</v>
      </c>
      <c r="I15" s="36" t="s">
        <v>15</v>
      </c>
      <c r="J15" s="44" t="str">
        <f aca="false">IFERROR(ROUNDUP(Contraproposta!$I15/Contraproposta!$E15,2),"-")</f>
        <v>-</v>
      </c>
      <c r="K15" s="38"/>
      <c r="L15" s="39" t="n">
        <f aca="false">Contraproposta!$K15/Contraproposta!$E15</f>
        <v>0</v>
      </c>
    </row>
    <row r="16" customFormat="false" ht="13.8" hidden="false" customHeight="false" outlineLevel="0" collapsed="false">
      <c r="A16" s="28" t="n">
        <v>85200166</v>
      </c>
      <c r="B16" s="29" t="str">
        <f aca="false">VLOOKUP(Contraproposta!$A16,Base!$A$2:$G$210,4,0)</f>
        <v>tratamento endodôntico unirradicular</v>
      </c>
      <c r="C16" s="30" t="str">
        <f aca="false">VLOOKUP(Contraproposta!$A16,Base!$A$2:$G$210,6,0)</f>
        <v>DENTE</v>
      </c>
      <c r="D16" s="31" t="str">
        <f aca="false">VLOOKUP(Contraproposta!$A16,Base!$A$2:$G$210,2,0)</f>
        <v>Endodontia</v>
      </c>
      <c r="E16" s="32" t="n">
        <f aca="false">VLOOKUP(Contraproposta!$A16,Base!$A$2:$G$210,7,0)</f>
        <v>258</v>
      </c>
      <c r="F16" s="33" t="n">
        <f aca="false">Contraproposta!$E16*0.3</f>
        <v>77.4</v>
      </c>
      <c r="G16" s="42" t="n">
        <v>95</v>
      </c>
      <c r="H16" s="43" t="n">
        <f aca="false">IFERROR(ROUNDUP(Contraproposta!$G16/Contraproposta!$E16,2),"-")</f>
        <v>0.37</v>
      </c>
      <c r="I16" s="36" t="s">
        <v>15</v>
      </c>
      <c r="J16" s="44" t="str">
        <f aca="false">IFERROR(ROUNDUP(Contraproposta!$I16/Contraproposta!$E16,2),"-")</f>
        <v>-</v>
      </c>
      <c r="K16" s="38" t="n">
        <v>75</v>
      </c>
      <c r="L16" s="39" t="n">
        <f aca="false">Contraproposta!$K16/Contraproposta!$E16</f>
        <v>0.290697674418605</v>
      </c>
    </row>
    <row r="17" customFormat="false" ht="13.8" hidden="false" customHeight="false" outlineLevel="0" collapsed="false">
      <c r="A17" s="28" t="n">
        <v>85200140</v>
      </c>
      <c r="B17" s="29" t="str">
        <f aca="false">VLOOKUP(Contraproposta!$A17,Base!$A$2:$G$210,4,0)</f>
        <v>tratamento endodôntico birradicular</v>
      </c>
      <c r="C17" s="30" t="str">
        <f aca="false">VLOOKUP(Contraproposta!$A17,Base!$A$2:$G$210,6,0)</f>
        <v>DENTE</v>
      </c>
      <c r="D17" s="31" t="str">
        <f aca="false">VLOOKUP(Contraproposta!$A17,Base!$A$2:$G$210,2,0)</f>
        <v>Endodontia</v>
      </c>
      <c r="E17" s="40" t="n">
        <f aca="false">VLOOKUP(Contraproposta!$A17,Base!$A$2:$G$210,7,0)</f>
        <v>333</v>
      </c>
      <c r="F17" s="41" t="n">
        <f aca="false">Contraproposta!$E17*0.3</f>
        <v>99.9</v>
      </c>
      <c r="G17" s="42" t="n">
        <v>115</v>
      </c>
      <c r="H17" s="35" t="n">
        <f aca="false">IFERROR(ROUNDUP(Contraproposta!$G17/Contraproposta!$E17,2),"-")</f>
        <v>0.35</v>
      </c>
      <c r="I17" s="36" t="s">
        <v>15</v>
      </c>
      <c r="J17" s="37" t="str">
        <f aca="false">IFERROR(ROUNDUP(Contraproposta!$I17/Contraproposta!$E17,2),"-")</f>
        <v>-</v>
      </c>
      <c r="K17" s="38" t="n">
        <v>55</v>
      </c>
      <c r="L17" s="39" t="n">
        <f aca="false">Contraproposta!$K17/Contraproposta!$E17</f>
        <v>0.165165165165165</v>
      </c>
    </row>
    <row r="18" customFormat="false" ht="13.8" hidden="false" customHeight="false" outlineLevel="0" collapsed="false">
      <c r="A18" s="28" t="n">
        <v>85200158</v>
      </c>
      <c r="B18" s="29" t="str">
        <f aca="false">VLOOKUP(Contraproposta!$A18,Base!$A$2:$G$210,4,0)</f>
        <v>tratamento endodôntico multirradicular</v>
      </c>
      <c r="C18" s="30" t="str">
        <f aca="false">VLOOKUP(Contraproposta!$A18,Base!$A$2:$G$210,6,0)</f>
        <v>DENTE</v>
      </c>
      <c r="D18" s="31" t="str">
        <f aca="false">VLOOKUP(Contraproposta!$A18,Base!$A$2:$G$210,2,0)</f>
        <v>Endodontia</v>
      </c>
      <c r="E18" s="32" t="n">
        <f aca="false">VLOOKUP(Contraproposta!$A18,Base!$A$2:$G$210,7,0)</f>
        <v>533</v>
      </c>
      <c r="F18" s="33" t="n">
        <f aca="false">Contraproposta!$E18*0.3</f>
        <v>159.9</v>
      </c>
      <c r="G18" s="42" t="n">
        <v>180</v>
      </c>
      <c r="H18" s="43" t="n">
        <f aca="false">IFERROR(ROUNDUP(Contraproposta!$G18/Contraproposta!$E18,2),"-")</f>
        <v>0.34</v>
      </c>
      <c r="I18" s="36" t="s">
        <v>15</v>
      </c>
      <c r="J18" s="44" t="str">
        <f aca="false">IFERROR(ROUNDUP(Contraproposta!$I18/Contraproposta!$E18,2),"-")</f>
        <v>-</v>
      </c>
      <c r="K18" s="38" t="n">
        <v>120</v>
      </c>
      <c r="L18" s="39" t="n">
        <f aca="false">Contraproposta!$K18/Contraproposta!$E18</f>
        <v>0.225140712945591</v>
      </c>
    </row>
    <row r="19" customFormat="false" ht="13.8" hidden="false" customHeight="false" outlineLevel="0" collapsed="false">
      <c r="A19" s="28" t="n">
        <v>85200115</v>
      </c>
      <c r="B19" s="29" t="str">
        <f aca="false">VLOOKUP(Contraproposta!$A19,Base!$A$2:$G$210,4,0)</f>
        <v>retratamento endodôntico unirradicular</v>
      </c>
      <c r="C19" s="30" t="str">
        <f aca="false">VLOOKUP(Contraproposta!$A19,Base!$A$2:$G$210,6,0)</f>
        <v>DENTE</v>
      </c>
      <c r="D19" s="31" t="str">
        <f aca="false">VLOOKUP(Contraproposta!$A19,Base!$A$2:$G$210,2,0)</f>
        <v>Endodontia</v>
      </c>
      <c r="E19" s="40" t="n">
        <f aca="false">VLOOKUP(Contraproposta!$A19,Base!$A$2:$G$210,7,0)</f>
        <v>385</v>
      </c>
      <c r="F19" s="41" t="n">
        <f aca="false">Contraproposta!$E19*0.3</f>
        <v>115.5</v>
      </c>
      <c r="G19" s="42" t="n">
        <v>170</v>
      </c>
      <c r="H19" s="35" t="n">
        <f aca="false">IFERROR(ROUNDUP(Contraproposta!$G19/Contraproposta!$E19,2),"-")</f>
        <v>0.45</v>
      </c>
      <c r="I19" s="36" t="s">
        <v>15</v>
      </c>
      <c r="J19" s="37" t="str">
        <f aca="false">IFERROR(ROUNDUP(Contraproposta!$I19/Contraproposta!$E19,2),"-")</f>
        <v>-</v>
      </c>
      <c r="K19" s="38" t="n">
        <v>180</v>
      </c>
      <c r="L19" s="39" t="n">
        <f aca="false">Contraproposta!$K19/Contraproposta!$E19</f>
        <v>0.467532467532468</v>
      </c>
    </row>
    <row r="20" customFormat="false" ht="13.8" hidden="false" customHeight="false" outlineLevel="0" collapsed="false">
      <c r="A20" s="28" t="n">
        <v>85200093</v>
      </c>
      <c r="B20" s="29" t="str">
        <f aca="false">VLOOKUP(Contraproposta!$A20,Base!$A$2:$G$210,4,0)</f>
        <v>retratamento endodôntico birradicular</v>
      </c>
      <c r="C20" s="30" t="str">
        <f aca="false">VLOOKUP(Contraproposta!$A20,Base!$A$2:$G$210,6,0)</f>
        <v>DENTE</v>
      </c>
      <c r="D20" s="31" t="str">
        <f aca="false">VLOOKUP(Contraproposta!$A20,Base!$A$2:$G$210,2,0)</f>
        <v>Endodontia</v>
      </c>
      <c r="E20" s="32" t="n">
        <f aca="false">VLOOKUP(Contraproposta!$A20,Base!$A$2:$G$210,7,0)</f>
        <v>560</v>
      </c>
      <c r="F20" s="33" t="n">
        <f aca="false">Contraproposta!$E20*0.3</f>
        <v>168</v>
      </c>
      <c r="G20" s="42" t="n">
        <v>198</v>
      </c>
      <c r="H20" s="43" t="n">
        <f aca="false">IFERROR(ROUNDUP(Contraproposta!$G20/Contraproposta!$E20,2),"-")</f>
        <v>0.36</v>
      </c>
      <c r="I20" s="36" t="s">
        <v>15</v>
      </c>
      <c r="J20" s="44" t="str">
        <f aca="false">IFERROR(ROUNDUP(Contraproposta!$I20/Contraproposta!$E20,2),"-")</f>
        <v>-</v>
      </c>
      <c r="K20" s="38" t="n">
        <v>220</v>
      </c>
      <c r="L20" s="39" t="n">
        <f aca="false">Contraproposta!$K20/Contraproposta!$E20</f>
        <v>0.392857142857143</v>
      </c>
    </row>
    <row r="21" customFormat="false" ht="13.8" hidden="false" customHeight="false" outlineLevel="0" collapsed="false">
      <c r="A21" s="28" t="n">
        <v>85200107</v>
      </c>
      <c r="B21" s="29" t="str">
        <f aca="false">VLOOKUP(Contraproposta!$A21,Base!$A$2:$G$210,4,0)</f>
        <v>retratamento endodôntico multirradicular</v>
      </c>
      <c r="C21" s="30" t="str">
        <f aca="false">VLOOKUP(Contraproposta!$A21,Base!$A$2:$G$210,6,0)</f>
        <v>DENTE</v>
      </c>
      <c r="D21" s="31" t="str">
        <f aca="false">VLOOKUP(Contraproposta!$A21,Base!$A$2:$G$210,2,0)</f>
        <v>Endodontia</v>
      </c>
      <c r="E21" s="40" t="n">
        <f aca="false">VLOOKUP(Contraproposta!$A21,Base!$A$2:$G$210,7,0)</f>
        <v>844</v>
      </c>
      <c r="F21" s="41" t="n">
        <f aca="false">Contraproposta!$E21*0.3</f>
        <v>253.2</v>
      </c>
      <c r="G21" s="42" t="n">
        <v>325</v>
      </c>
      <c r="H21" s="35" t="n">
        <f aca="false">IFERROR(ROUNDUP(Contraproposta!$G21/Contraproposta!$E21,2),"-")</f>
        <v>0.39</v>
      </c>
      <c r="I21" s="36" t="s">
        <v>15</v>
      </c>
      <c r="J21" s="37" t="str">
        <f aca="false">IFERROR(ROUNDUP(Contraproposta!$I21/Contraproposta!$E21,2),"-")</f>
        <v>-</v>
      </c>
      <c r="K21" s="38" t="n">
        <v>390</v>
      </c>
      <c r="L21" s="39" t="n">
        <f aca="false">Contraproposta!$K21/Contraproposta!$E21</f>
        <v>0.462085308056872</v>
      </c>
    </row>
    <row r="22" customFormat="false" ht="13.8" hidden="false" customHeight="false" outlineLevel="0" collapsed="false">
      <c r="A22" s="28" t="n">
        <v>84000074</v>
      </c>
      <c r="B22" s="29" t="str">
        <f aca="false">VLOOKUP(Contraproposta!$A22,Base!$A$2:$G$210,4,0)</f>
        <v>aplicação de selante de fóssulas e fissuras</v>
      </c>
      <c r="C22" s="30" t="str">
        <f aca="false">VLOOKUP(Contraproposta!$A22,Base!$A$2:$G$210,6,0)</f>
        <v>DENTE</v>
      </c>
      <c r="D22" s="31" t="str">
        <f aca="false">VLOOKUP(Contraproposta!$A22,Base!$A$2:$G$210,2,0)</f>
        <v>Odontopediatria</v>
      </c>
      <c r="E22" s="32" t="n">
        <f aca="false">VLOOKUP(Contraproposta!$A22,Base!$A$2:$G$210,7,0)</f>
        <v>49</v>
      </c>
      <c r="F22" s="33" t="n">
        <f aca="false">Contraproposta!$E22*0.3</f>
        <v>14.7</v>
      </c>
      <c r="G22" s="42" t="n">
        <f aca="false">SUM(F22+10)</f>
        <v>24.7</v>
      </c>
      <c r="H22" s="43" t="n">
        <f aca="false">IFERROR(ROUNDUP(Contraproposta!$G22/Contraproposta!$E22,2),"-")</f>
        <v>0.51</v>
      </c>
      <c r="I22" s="36" t="s">
        <v>15</v>
      </c>
      <c r="J22" s="44" t="str">
        <f aca="false">IFERROR(ROUNDUP(Contraproposta!$I22/Contraproposta!$E22,2),"-")</f>
        <v>-</v>
      </c>
      <c r="K22" s="38"/>
      <c r="L22" s="39" t="n">
        <f aca="false">Contraproposta!$K22/Contraproposta!$E22</f>
        <v>0</v>
      </c>
    </row>
    <row r="23" customFormat="false" ht="13.8" hidden="false" customHeight="false" outlineLevel="0" collapsed="false">
      <c r="A23" s="28" t="n">
        <v>83000151</v>
      </c>
      <c r="B23" s="29" t="str">
        <f aca="false">VLOOKUP(Contraproposta!$A23,Base!$A$2:$G$210,4,0)</f>
        <v>tratamento endodôntico em decíduos</v>
      </c>
      <c r="C23" s="30" t="str">
        <f aca="false">VLOOKUP(Contraproposta!$A23,Base!$A$2:$G$210,6,0)</f>
        <v>DENTE</v>
      </c>
      <c r="D23" s="31" t="str">
        <f aca="false">VLOOKUP(Contraproposta!$A23,Base!$A$2:$G$210,2,0)</f>
        <v>Odontopediatria</v>
      </c>
      <c r="E23" s="40" t="n">
        <f aca="false">VLOOKUP(Contraproposta!$A23,Base!$A$2:$G$210,7,0)</f>
        <v>212</v>
      </c>
      <c r="F23" s="41" t="n">
        <f aca="false">Contraproposta!$E23*0.3</f>
        <v>63.6</v>
      </c>
      <c r="G23" s="42" t="n">
        <f aca="false">SUM(F23+10)</f>
        <v>73.6</v>
      </c>
      <c r="H23" s="35" t="n">
        <f aca="false">IFERROR(ROUNDUP(Contraproposta!$G23/Contraproposta!$E23,2),"-")</f>
        <v>0.35</v>
      </c>
      <c r="I23" s="36" t="s">
        <v>15</v>
      </c>
      <c r="J23" s="37" t="str">
        <f aca="false">IFERROR(ROUNDUP(Contraproposta!$I23/Contraproposta!$E23,2),"-")</f>
        <v>-</v>
      </c>
      <c r="K23" s="38" t="n">
        <v>490</v>
      </c>
      <c r="L23" s="39" t="n">
        <f aca="false">Contraproposta!$K23/Contraproposta!$E23</f>
        <v>2.31132075471698</v>
      </c>
    </row>
    <row r="24" customFormat="false" ht="13.8" hidden="false" customHeight="false" outlineLevel="0" collapsed="false">
      <c r="A24" s="28" t="n">
        <v>83000089</v>
      </c>
      <c r="B24" s="29" t="str">
        <f aca="false">VLOOKUP(Contraproposta!$A24,Base!$A$2:$G$210,4,0)</f>
        <v>exodontia simples de decíduos</v>
      </c>
      <c r="C24" s="30" t="str">
        <f aca="false">VLOOKUP(Contraproposta!$A24,Base!$A$2:$G$210,6,0)</f>
        <v>DENTE</v>
      </c>
      <c r="D24" s="31" t="str">
        <f aca="false">VLOOKUP(Contraproposta!$A24,Base!$A$2:$G$210,2,0)</f>
        <v>Odontopediatria</v>
      </c>
      <c r="E24" s="32" t="n">
        <f aca="false">VLOOKUP(Contraproposta!$A24,Base!$A$2:$G$210,7,0)</f>
        <v>73</v>
      </c>
      <c r="F24" s="33" t="n">
        <f aca="false">Contraproposta!$E24*0.3</f>
        <v>21.9</v>
      </c>
      <c r="G24" s="42" t="n">
        <f aca="false">SUM(F24+10)</f>
        <v>31.9</v>
      </c>
      <c r="H24" s="43" t="n">
        <f aca="false">IFERROR(ROUNDUP(Contraproposta!$G24/Contraproposta!$E24,2),"-")</f>
        <v>0.44</v>
      </c>
      <c r="I24" s="36" t="s">
        <v>15</v>
      </c>
      <c r="J24" s="44" t="str">
        <f aca="false">IFERROR(ROUNDUP(Contraproposta!$I24/Contraproposta!$E24,2),"-")</f>
        <v>-</v>
      </c>
      <c r="K24" s="38" t="n">
        <v>690</v>
      </c>
      <c r="L24" s="39" t="n">
        <f aca="false">Contraproposta!$K24/Contraproposta!$E24</f>
        <v>9.45205479452055</v>
      </c>
    </row>
    <row r="25" customFormat="false" ht="13.8" hidden="false" customHeight="false" outlineLevel="0" collapsed="false">
      <c r="A25" s="28" t="n">
        <v>83000020</v>
      </c>
      <c r="B25" s="29" t="str">
        <f aca="false">VLOOKUP(Contraproposta!$A25,Base!$A$2:$G$210,4,0)</f>
        <v>coroa de acetato em dente decíduo</v>
      </c>
      <c r="C25" s="30" t="str">
        <f aca="false">VLOOKUP(Contraproposta!$A25,Base!$A$2:$G$210,6,0)</f>
        <v>DENTE</v>
      </c>
      <c r="D25" s="31" t="str">
        <f aca="false">VLOOKUP(Contraproposta!$A25,Base!$A$2:$G$210,2,0)</f>
        <v>Odontopediatria</v>
      </c>
      <c r="E25" s="40" t="n">
        <f aca="false">VLOOKUP(Contraproposta!$A25,Base!$A$2:$G$210,7,0)</f>
        <v>168</v>
      </c>
      <c r="F25" s="41" t="n">
        <f aca="false">Contraproposta!$E25*0.3</f>
        <v>50.4</v>
      </c>
      <c r="G25" s="42" t="n">
        <f aca="false">SUM(F25+10)</f>
        <v>60.4</v>
      </c>
      <c r="H25" s="35" t="n">
        <f aca="false">IFERROR(ROUNDUP(Contraproposta!$G25/Contraproposta!$E25,2),"-")</f>
        <v>0.36</v>
      </c>
      <c r="I25" s="36" t="s">
        <v>15</v>
      </c>
      <c r="J25" s="37" t="str">
        <f aca="false">IFERROR(ROUNDUP(Contraproposta!$I25/Contraproposta!$E25,2),"-")</f>
        <v>-</v>
      </c>
      <c r="K25" s="38" t="n">
        <v>750</v>
      </c>
      <c r="L25" s="39" t="n">
        <f aca="false">Contraproposta!$K25/Contraproposta!$E25</f>
        <v>4.46428571428571</v>
      </c>
    </row>
    <row r="26" customFormat="false" ht="13.8" hidden="false" customHeight="false" outlineLevel="0" collapsed="false">
      <c r="A26" s="28" t="n">
        <v>87000040</v>
      </c>
      <c r="B26" s="29" t="str">
        <f aca="false">VLOOKUP(Contraproposta!$A26,Base!$A$2:$G$210,4,0)</f>
        <v>coroa de acetato em dente permanente</v>
      </c>
      <c r="C26" s="30" t="str">
        <f aca="false">VLOOKUP(Contraproposta!$A26,Base!$A$2:$G$210,6,0)</f>
        <v>DENTE</v>
      </c>
      <c r="D26" s="31" t="str">
        <f aca="false">VLOOKUP(Contraproposta!$A26,Base!$A$2:$G$210,2,0)</f>
        <v>Odontopediatria</v>
      </c>
      <c r="E26" s="32" t="n">
        <f aca="false">VLOOKUP(Contraproposta!$A26,Base!$A$2:$G$210,7,0)</f>
        <v>170</v>
      </c>
      <c r="F26" s="33" t="n">
        <f aca="false">Contraproposta!$E26*0.3</f>
        <v>51</v>
      </c>
      <c r="G26" s="42" t="n">
        <f aca="false">SUM(F26+10)</f>
        <v>61</v>
      </c>
      <c r="H26" s="43" t="n">
        <f aca="false">IFERROR(ROUNDUP(Contraproposta!$G26/Contraproposta!$E26,2),"-")</f>
        <v>0.36</v>
      </c>
      <c r="I26" s="36" t="s">
        <v>15</v>
      </c>
      <c r="J26" s="44" t="str">
        <f aca="false">IFERROR(ROUNDUP(Contraproposta!$I26/Contraproposta!$E26,2),"-")</f>
        <v>-</v>
      </c>
      <c r="K26" s="38" t="n">
        <v>990</v>
      </c>
      <c r="L26" s="39" t="n">
        <f aca="false">Contraproposta!$K26/Contraproposta!$E26</f>
        <v>5.82352941176471</v>
      </c>
    </row>
    <row r="27" customFormat="false" ht="13.8" hidden="false" customHeight="false" outlineLevel="0" collapsed="false">
      <c r="A27" s="28" t="n">
        <v>81000014</v>
      </c>
      <c r="B27" s="29" t="str">
        <f aca="false">VLOOKUP(Contraproposta!$A27,Base!$A$2:$G$210,4,0)</f>
        <v>condicionamento em odontologia</v>
      </c>
      <c r="C27" s="30" t="str">
        <f aca="false">VLOOKUP(Contraproposta!$A27,Base!$A$2:$G$210,6,0)</f>
        <v>BOCA</v>
      </c>
      <c r="D27" s="31" t="str">
        <f aca="false">VLOOKUP(Contraproposta!$A27,Base!$A$2:$G$210,2,0)</f>
        <v>Odontopediatria</v>
      </c>
      <c r="E27" s="40" t="n">
        <f aca="false">VLOOKUP(Contraproposta!$A27,Base!$A$2:$G$210,7,0)</f>
        <v>70</v>
      </c>
      <c r="F27" s="41" t="n">
        <f aca="false">Contraproposta!$E27*0.3</f>
        <v>21</v>
      </c>
      <c r="G27" s="42" t="n">
        <f aca="false">SUM(F27+10)</f>
        <v>31</v>
      </c>
      <c r="H27" s="35" t="n">
        <f aca="false">IFERROR(ROUNDUP(Contraproposta!$G27/Contraproposta!$E27,2),"-")</f>
        <v>0.45</v>
      </c>
      <c r="I27" s="36" t="s">
        <v>15</v>
      </c>
      <c r="J27" s="37" t="str">
        <f aca="false">IFERROR(ROUNDUP(Contraproposta!$I27/Contraproposta!$E27,2),"-")</f>
        <v>-</v>
      </c>
      <c r="K27" s="38" t="n">
        <v>1300</v>
      </c>
      <c r="L27" s="39" t="n">
        <f aca="false">Contraproposta!$K27/Contraproposta!$E27</f>
        <v>18.5714285714286</v>
      </c>
    </row>
    <row r="28" customFormat="false" ht="13.8" hidden="false" customHeight="false" outlineLevel="0" collapsed="false">
      <c r="A28" s="28" t="n">
        <v>85300047</v>
      </c>
      <c r="B28" s="29" t="str">
        <f aca="false">VLOOKUP(Contraproposta!$A28,Base!$A$2:$G$210,4,0)</f>
        <v>raspagem supra-gengival</v>
      </c>
      <c r="C28" s="30" t="str">
        <f aca="false">VLOOKUP(Contraproposta!$A28,Base!$A$2:$G$210,6,0)</f>
        <v>BOCA</v>
      </c>
      <c r="D28" s="31" t="str">
        <f aca="false">VLOOKUP(Contraproposta!$A28,Base!$A$2:$G$210,2,0)</f>
        <v>Periodontia</v>
      </c>
      <c r="E28" s="40" t="n">
        <f aca="false">VLOOKUP(Contraproposta!$A28,Base!$A$2:$G$210,7,0)</f>
        <v>144</v>
      </c>
      <c r="F28" s="41" t="n">
        <f aca="false">Contraproposta!$E28*0.3</f>
        <v>43.2</v>
      </c>
      <c r="G28" s="42" t="n">
        <f aca="false">SUM(F28+10)</f>
        <v>53.2</v>
      </c>
      <c r="H28" s="35" t="n">
        <f aca="false">IFERROR(ROUNDUP(Contraproposta!$G28/Contraproposta!$E28,2),"-")</f>
        <v>0.37</v>
      </c>
      <c r="I28" s="45" t="n">
        <f aca="false">Contraproposta!$J28*Contraproposta!$E28</f>
        <v>0</v>
      </c>
      <c r="J28" s="37" t="n">
        <f aca="false">IFERROR(ROUNDUP(Contraproposta!$I28/Contraproposta!$E28,2),"-")</f>
        <v>0</v>
      </c>
      <c r="K28" s="46"/>
      <c r="L28" s="39" t="n">
        <f aca="false">Contraproposta!$K28/Contraproposta!$E28</f>
        <v>0</v>
      </c>
    </row>
    <row r="29" customFormat="false" ht="13.8" hidden="false" customHeight="false" outlineLevel="0" collapsed="false">
      <c r="A29" s="28" t="n">
        <v>85300039</v>
      </c>
      <c r="B29" s="29" t="str">
        <f aca="false">VLOOKUP(Contraproposta!$A29,Base!$A$2:$G$210,4,0)</f>
        <v>raspagem sub-gengival/alisamento radicular</v>
      </c>
      <c r="C29" s="30" t="str">
        <f aca="false">VLOOKUP(Contraproposta!$A29,Base!$A$2:$G$210,6,0)</f>
        <v>HEMIARCADA</v>
      </c>
      <c r="D29" s="31" t="str">
        <f aca="false">VLOOKUP(Contraproposta!$A29,Base!$A$2:$G$210,2,0)</f>
        <v>Periodontia</v>
      </c>
      <c r="E29" s="32" t="n">
        <f aca="false">VLOOKUP(Contraproposta!$A29,Base!$A$2:$G$210,7,0)</f>
        <v>44</v>
      </c>
      <c r="F29" s="33" t="n">
        <f aca="false">Contraproposta!$E29*0.3</f>
        <v>13.2</v>
      </c>
      <c r="G29" s="42" t="n">
        <f aca="false">SUM(F29+10)</f>
        <v>23.2</v>
      </c>
      <c r="H29" s="43" t="n">
        <f aca="false">IFERROR(ROUNDUP(Contraproposta!$G29/Contraproposta!$E29,2),"-")</f>
        <v>0.53</v>
      </c>
      <c r="I29" s="36" t="s">
        <v>15</v>
      </c>
      <c r="J29" s="44" t="str">
        <f aca="false">IFERROR(ROUNDUP(Contraproposta!$I29/Contraproposta!$E29,2),"-")</f>
        <v>-</v>
      </c>
      <c r="K29" s="38" t="n">
        <v>55</v>
      </c>
      <c r="L29" s="39" t="n">
        <f aca="false">Contraproposta!$K29/Contraproposta!$E29</f>
        <v>1.25</v>
      </c>
    </row>
    <row r="30" customFormat="false" ht="13.8" hidden="true" customHeight="false" outlineLevel="0" collapsed="false">
      <c r="A30" s="28"/>
      <c r="B30" s="29"/>
      <c r="C30" s="30"/>
      <c r="D30" s="31"/>
      <c r="E30" s="40" t="e">
        <f aca="false">VLOOKUP(Contraproposta!$A30,Base!$A$2:$G$210,7,0)</f>
        <v>#N/A</v>
      </c>
      <c r="F30" s="41"/>
      <c r="G30" s="42"/>
      <c r="H30" s="35" t="str">
        <f aca="false">IFERROR(ROUNDUP(Contraproposta!$G30/Contraproposta!$E30,2),"-")</f>
        <v>-</v>
      </c>
      <c r="I30" s="36" t="s">
        <v>15</v>
      </c>
      <c r="J30" s="37" t="str">
        <f aca="false">IFERROR(ROUNDUP(Contraproposta!$I30/Contraproposta!$E30,2),"-")</f>
        <v>-</v>
      </c>
      <c r="K30" s="38" t="n">
        <v>190</v>
      </c>
      <c r="L30" s="39" t="e">
        <f aca="false">Contraproposta!$K30/Contraproposta!$E30</f>
        <v>#N/A</v>
      </c>
    </row>
    <row r="31" customFormat="false" ht="13.8" hidden="true" customHeight="false" outlineLevel="0" collapsed="false">
      <c r="A31" s="28"/>
      <c r="B31" s="29"/>
      <c r="C31" s="30"/>
      <c r="D31" s="31"/>
      <c r="E31" s="32" t="e">
        <f aca="false">VLOOKUP(Contraproposta!$A31,Base!$A$2:$G$210,7,0)</f>
        <v>#N/A</v>
      </c>
      <c r="F31" s="33"/>
      <c r="G31" s="42"/>
      <c r="H31" s="43" t="str">
        <f aca="false">IFERROR(ROUNDUP(Contraproposta!$G31/Contraproposta!$E31,2),"-")</f>
        <v>-</v>
      </c>
      <c r="I31" s="36" t="s">
        <v>15</v>
      </c>
      <c r="J31" s="44" t="str">
        <f aca="false">IFERROR(ROUNDUP(Contraproposta!$I31/Contraproposta!$E31,2),"-")</f>
        <v>-</v>
      </c>
      <c r="K31" s="38" t="n">
        <v>250</v>
      </c>
      <c r="L31" s="39" t="e">
        <f aca="false">Contraproposta!$K31/Contraproposta!$E31</f>
        <v>#N/A</v>
      </c>
    </row>
    <row r="32" customFormat="false" ht="13.8" hidden="true" customHeight="false" outlineLevel="0" collapsed="false">
      <c r="A32" s="28"/>
      <c r="B32" s="29"/>
      <c r="C32" s="30"/>
      <c r="D32" s="31"/>
      <c r="E32" s="40" t="e">
        <f aca="false">VLOOKUP(Contraproposta!$A32,Base!$A$2:$G$210,7,0)</f>
        <v>#N/A</v>
      </c>
      <c r="F32" s="41"/>
      <c r="G32" s="42"/>
      <c r="H32" s="35" t="str">
        <f aca="false">IFERROR(ROUNDUP(Contraproposta!$G32/Contraproposta!$E32,2),"-")</f>
        <v>-</v>
      </c>
      <c r="I32" s="36" t="s">
        <v>15</v>
      </c>
      <c r="J32" s="37" t="str">
        <f aca="false">IFERROR(ROUNDUP(Contraproposta!$I32/Contraproposta!$E32,2),"-")</f>
        <v>-</v>
      </c>
      <c r="K32" s="38"/>
      <c r="L32" s="39" t="e">
        <f aca="false">Contraproposta!$K32/Contraproposta!$E32</f>
        <v>#N/A</v>
      </c>
    </row>
    <row r="33" customFormat="false" ht="13.8" hidden="true" customHeight="false" outlineLevel="0" collapsed="false">
      <c r="A33" s="28"/>
      <c r="B33" s="29"/>
      <c r="C33" s="30"/>
      <c r="D33" s="31"/>
      <c r="E33" s="32" t="e">
        <f aca="false">VLOOKUP(Contraproposta!$A33,Base!$A$2:$G$210,7,0)</f>
        <v>#N/A</v>
      </c>
      <c r="F33" s="33"/>
      <c r="G33" s="42"/>
      <c r="H33" s="43" t="str">
        <f aca="false">IFERROR(ROUNDUP(Contraproposta!$G33/Contraproposta!$E33,2),"-")</f>
        <v>-</v>
      </c>
      <c r="I33" s="36" t="s">
        <v>15</v>
      </c>
      <c r="J33" s="44" t="str">
        <f aca="false">IFERROR(ROUNDUP(Contraproposta!$I33/Contraproposta!$E33,2),"-")</f>
        <v>-</v>
      </c>
      <c r="K33" s="38"/>
      <c r="L33" s="39" t="e">
        <f aca="false">Contraproposta!$K33/Contraproposta!$E33</f>
        <v>#N/A</v>
      </c>
    </row>
    <row r="34" customFormat="false" ht="13.8" hidden="false" customHeight="false" outlineLevel="0" collapsed="false">
      <c r="A34" s="28" t="n">
        <v>82000905</v>
      </c>
      <c r="B34" s="29" t="str">
        <f aca="false">VLOOKUP(Contraproposta!$A34,Base!$A$2:$G$210,4,0)</f>
        <v>frenulotomia labial</v>
      </c>
      <c r="C34" s="30" t="str">
        <f aca="false">VLOOKUP(Contraproposta!$A34,Base!$A$2:$G$210,6,0)</f>
        <v>BOCA</v>
      </c>
      <c r="D34" s="31" t="str">
        <f aca="false">VLOOKUP(Contraproposta!$A34,Base!$A$2:$G$210,2,0)</f>
        <v>Cirurgia e Traumatologia Buco-Maxilo-Facial</v>
      </c>
      <c r="E34" s="40" t="n">
        <f aca="false">VLOOKUP(Contraproposta!$A34,Base!$A$2:$G$210,7,0)</f>
        <v>212</v>
      </c>
      <c r="F34" s="41" t="n">
        <f aca="false">Contraproposta!$E34*0.3</f>
        <v>63.6</v>
      </c>
      <c r="G34" s="42" t="n">
        <f aca="false">SUM(F34+10)</f>
        <v>73.6</v>
      </c>
      <c r="H34" s="35" t="n">
        <f aca="false">IFERROR(ROUNDUP(Contraproposta!$G34/Contraproposta!$E34,2),"-")</f>
        <v>0.35</v>
      </c>
      <c r="I34" s="36" t="s">
        <v>15</v>
      </c>
      <c r="J34" s="37" t="str">
        <f aca="false">IFERROR(ROUNDUP(Contraproposta!$I34/Contraproposta!$E34,2),"-")</f>
        <v>-</v>
      </c>
      <c r="K34" s="38"/>
      <c r="L34" s="39" t="n">
        <f aca="false">Contraproposta!$K34/Contraproposta!$E34</f>
        <v>0</v>
      </c>
    </row>
    <row r="35" customFormat="false" ht="13.8" hidden="false" customHeight="false" outlineLevel="0" collapsed="false">
      <c r="A35" s="28" t="n">
        <v>82000913</v>
      </c>
      <c r="B35" s="29" t="str">
        <f aca="false">VLOOKUP(Contraproposta!$A35,Base!$A$2:$G$210,4,0)</f>
        <v>frenulotomia lingual</v>
      </c>
      <c r="C35" s="30" t="str">
        <f aca="false">VLOOKUP(Contraproposta!$A35,Base!$A$2:$G$210,6,0)</f>
        <v>BOCA</v>
      </c>
      <c r="D35" s="31" t="str">
        <f aca="false">VLOOKUP(Contraproposta!$A35,Base!$A$2:$G$210,2,0)</f>
        <v>Cirurgia e Traumatologia Buco-Maxilo-Facial</v>
      </c>
      <c r="E35" s="32" t="n">
        <f aca="false">VLOOKUP(Contraproposta!$A35,Base!$A$2:$G$210,7,0)</f>
        <v>144</v>
      </c>
      <c r="F35" s="33" t="n">
        <f aca="false">Contraproposta!$E35*0.3</f>
        <v>43.2</v>
      </c>
      <c r="G35" s="42" t="n">
        <f aca="false">SUM(F35+10)</f>
        <v>53.2</v>
      </c>
      <c r="H35" s="43" t="n">
        <f aca="false">IFERROR(ROUNDUP(Contraproposta!$G35/Contraproposta!$E35,2),"-")</f>
        <v>0.37</v>
      </c>
      <c r="I35" s="36" t="s">
        <v>15</v>
      </c>
      <c r="J35" s="44" t="str">
        <f aca="false">IFERROR(ROUNDUP(Contraproposta!$I35/Contraproposta!$E35,2),"-")</f>
        <v>-</v>
      </c>
      <c r="K35" s="38"/>
      <c r="L35" s="39" t="n">
        <f aca="false">Contraproposta!$K35/Contraproposta!$E35</f>
        <v>0</v>
      </c>
    </row>
    <row r="36" customFormat="false" ht="13.8" hidden="false" customHeight="false" outlineLevel="0" collapsed="false">
      <c r="A36" s="28" t="n">
        <v>82000875</v>
      </c>
      <c r="B36" s="29" t="str">
        <f aca="false">VLOOKUP(Contraproposta!$A36,Base!$A$2:$G$210,4,0)</f>
        <v>exodontia simples de permanente</v>
      </c>
      <c r="C36" s="30" t="str">
        <f aca="false">VLOOKUP(Contraproposta!$A36,Base!$A$2:$G$210,6,0)</f>
        <v>DENTE</v>
      </c>
      <c r="D36" s="31" t="str">
        <f aca="false">VLOOKUP(Contraproposta!$A36,Base!$A$2:$G$210,2,0)</f>
        <v>Cirurgia e Traumatologia Buco-Maxilo-Facial</v>
      </c>
      <c r="E36" s="40" t="n">
        <f aca="false">VLOOKUP(Contraproposta!$A36,Base!$A$2:$G$210,7,0)</f>
        <v>73</v>
      </c>
      <c r="F36" s="41" t="n">
        <f aca="false">Contraproposta!$E36*0.3</f>
        <v>21.9</v>
      </c>
      <c r="G36" s="42" t="n">
        <f aca="false">SUM(F36+10)</f>
        <v>31.9</v>
      </c>
      <c r="H36" s="35" t="n">
        <f aca="false">IFERROR(ROUNDUP(Contraproposta!$G36/Contraproposta!$E36,2),"-")</f>
        <v>0.44</v>
      </c>
      <c r="I36" s="36" t="s">
        <v>15</v>
      </c>
      <c r="J36" s="37" t="str">
        <f aca="false">IFERROR(ROUNDUP(Contraproposta!$I36/Contraproposta!$E36,2),"-")</f>
        <v>-</v>
      </c>
      <c r="K36" s="38"/>
      <c r="L36" s="39" t="n">
        <f aca="false">Contraproposta!$K36/Contraproposta!$E36</f>
        <v>0</v>
      </c>
    </row>
    <row r="37" customFormat="false" ht="13.8" hidden="false" customHeight="false" outlineLevel="0" collapsed="false">
      <c r="A37" s="28" t="n">
        <v>82000859</v>
      </c>
      <c r="B37" s="29" t="str">
        <f aca="false">VLOOKUP(Contraproposta!$A37,Base!$A$2:$G$210,4,0)</f>
        <v>exodontia de raiz residual </v>
      </c>
      <c r="C37" s="30" t="str">
        <f aca="false">VLOOKUP(Contraproposta!$A37,Base!$A$2:$G$210,6,0)</f>
        <v>DENTE</v>
      </c>
      <c r="D37" s="31" t="str">
        <f aca="false">VLOOKUP(Contraproposta!$A37,Base!$A$2:$G$210,2,0)</f>
        <v>Cirurgia e Traumatologia Buco-Maxilo-Facial</v>
      </c>
      <c r="E37" s="32" t="n">
        <f aca="false">VLOOKUP(Contraproposta!$A37,Base!$A$2:$G$210,7,0)</f>
        <v>73</v>
      </c>
      <c r="F37" s="33" t="n">
        <f aca="false">Contraproposta!$E37*0.3</f>
        <v>21.9</v>
      </c>
      <c r="G37" s="42" t="n">
        <f aca="false">SUM(F37+10)</f>
        <v>31.9</v>
      </c>
      <c r="H37" s="43" t="n">
        <f aca="false">IFERROR(ROUNDUP(Contraproposta!$G37/Contraproposta!$E37,2),"-")</f>
        <v>0.44</v>
      </c>
      <c r="I37" s="36" t="s">
        <v>15</v>
      </c>
      <c r="J37" s="44" t="str">
        <f aca="false">IFERROR(ROUNDUP(Contraproposta!$I37/Contraproposta!$E37,2),"-")</f>
        <v>-</v>
      </c>
      <c r="K37" s="38"/>
      <c r="L37" s="39" t="n">
        <f aca="false">Contraproposta!$K37/Contraproposta!$E37</f>
        <v>0</v>
      </c>
    </row>
    <row r="38" customFormat="false" ht="13.8" hidden="false" customHeight="false" outlineLevel="0" collapsed="false">
      <c r="A38" s="28" t="n">
        <v>82000816</v>
      </c>
      <c r="B38" s="29" t="str">
        <f aca="false">VLOOKUP(Contraproposta!$A38,Base!$A$2:$G$210,4,0)</f>
        <v>exodontia a retalho </v>
      </c>
      <c r="C38" s="30" t="str">
        <f aca="false">VLOOKUP(Contraproposta!$A38,Base!$A$2:$G$210,6,0)</f>
        <v>DENTE</v>
      </c>
      <c r="D38" s="31" t="str">
        <f aca="false">VLOOKUP(Contraproposta!$A38,Base!$A$2:$G$210,2,0)</f>
        <v>Cirurgia e Traumatologia Buco-Maxilo-Facial</v>
      </c>
      <c r="E38" s="40" t="n">
        <f aca="false">VLOOKUP(Contraproposta!$A38,Base!$A$2:$G$210,7,0)</f>
        <v>73</v>
      </c>
      <c r="F38" s="41" t="n">
        <f aca="false">Contraproposta!$E38*0.3</f>
        <v>21.9</v>
      </c>
      <c r="G38" s="42" t="n">
        <f aca="false">SUM(F38+10)</f>
        <v>31.9</v>
      </c>
      <c r="H38" s="35" t="n">
        <f aca="false">IFERROR(ROUNDUP(Contraproposta!$G38/Contraproposta!$E38,2),"-")</f>
        <v>0.44</v>
      </c>
      <c r="I38" s="36" t="s">
        <v>15</v>
      </c>
      <c r="J38" s="37" t="str">
        <f aca="false">IFERROR(ROUNDUP(Contraproposta!$I38/Contraproposta!$E38,2),"-")</f>
        <v>-</v>
      </c>
      <c r="K38" s="38"/>
      <c r="L38" s="39" t="n">
        <f aca="false">Contraproposta!$K38/Contraproposta!$E38</f>
        <v>0</v>
      </c>
    </row>
    <row r="39" customFormat="false" ht="13.8" hidden="false" customHeight="false" outlineLevel="0" collapsed="false">
      <c r="A39" s="28" t="n">
        <v>82001294</v>
      </c>
      <c r="B39" s="29" t="str">
        <f aca="false">VLOOKUP(Contraproposta!$A39,Base!$A$2:$G$210,4,0)</f>
        <v>remoção de dentes semi inclusos / impactados</v>
      </c>
      <c r="C39" s="30" t="str">
        <f aca="false">VLOOKUP(Contraproposta!$A39,Base!$A$2:$G$210,6,0)</f>
        <v>DENTE</v>
      </c>
      <c r="D39" s="31" t="str">
        <f aca="false">VLOOKUP(Contraproposta!$A39,Base!$A$2:$G$210,2,0)</f>
        <v>Cirurgia e Traumatologia Buco-Maxilo-Facial</v>
      </c>
      <c r="E39" s="32" t="n">
        <f aca="false">VLOOKUP(Contraproposta!$A39,Base!$A$2:$G$210,7,0)</f>
        <v>186</v>
      </c>
      <c r="F39" s="33" t="n">
        <f aca="false">Contraproposta!$E39*0.3</f>
        <v>55.8</v>
      </c>
      <c r="G39" s="42" t="n">
        <f aca="false">SUM(F39+10)</f>
        <v>65.8</v>
      </c>
      <c r="H39" s="43" t="n">
        <f aca="false">IFERROR(ROUNDUP(Contraproposta!$G39/Contraproposta!$E39,2),"-")</f>
        <v>0.36</v>
      </c>
      <c r="I39" s="36" t="s">
        <v>15</v>
      </c>
      <c r="J39" s="44" t="str">
        <f aca="false">IFERROR(ROUNDUP(Contraproposta!$I39/Contraproposta!$E39,2),"-")</f>
        <v>-</v>
      </c>
      <c r="K39" s="38"/>
      <c r="L39" s="39" t="n">
        <f aca="false">Contraproposta!$K39/Contraproposta!$E39</f>
        <v>0</v>
      </c>
    </row>
    <row r="40" customFormat="false" ht="13.8" hidden="false" customHeight="false" outlineLevel="0" collapsed="false">
      <c r="A40" s="28" t="n">
        <v>82001286</v>
      </c>
      <c r="B40" s="29" t="str">
        <f aca="false">VLOOKUP(Contraproposta!$A40,Base!$A$2:$G$210,4,0)</f>
        <v>remoção de dentes inclusos / impactados</v>
      </c>
      <c r="C40" s="30" t="str">
        <f aca="false">VLOOKUP(Contraproposta!$A40,Base!$A$2:$G$210,6,0)</f>
        <v>DENTE</v>
      </c>
      <c r="D40" s="31" t="str">
        <f aca="false">VLOOKUP(Contraproposta!$A40,Base!$A$2:$G$210,2,0)</f>
        <v>Cirurgia e Traumatologia Buco-Maxilo-Facial</v>
      </c>
      <c r="E40" s="40" t="n">
        <f aca="false">VLOOKUP(Contraproposta!$A40,Base!$A$2:$G$210,7,0)</f>
        <v>361</v>
      </c>
      <c r="F40" s="41" t="n">
        <f aca="false">Contraproposta!$E40*0.3</f>
        <v>108.3</v>
      </c>
      <c r="G40" s="42" t="n">
        <f aca="false">SUM(F40+10)</f>
        <v>118.3</v>
      </c>
      <c r="H40" s="35" t="n">
        <f aca="false">IFERROR(ROUNDUP(Contraproposta!$G40/Contraproposta!$E40,2),"-")</f>
        <v>0.33</v>
      </c>
      <c r="I40" s="36" t="s">
        <v>15</v>
      </c>
      <c r="J40" s="37" t="str">
        <f aca="false">IFERROR(ROUNDUP(Contraproposta!$I40/Contraproposta!$E40,2),"-")</f>
        <v>-</v>
      </c>
      <c r="K40" s="38"/>
      <c r="L40" s="39" t="n">
        <f aca="false">Contraproposta!$K40/Contraproposta!$E40</f>
        <v>0</v>
      </c>
    </row>
    <row r="41" customFormat="false" ht="13.8" hidden="false" customHeight="false" outlineLevel="0" collapsed="false">
      <c r="A41" s="28" t="n">
        <v>5181</v>
      </c>
      <c r="B41" s="29" t="str">
        <f aca="false">VLOOKUP(Contraproposta!$A41,Base!$A$2:$G$210,4,0)</f>
        <v>remocao de dentes supra-numerarios (inclusos ou impactados)</v>
      </c>
      <c r="C41" s="30" t="str">
        <f aca="false">VLOOKUP(Contraproposta!$A41,Base!$A$2:$G$210,6,0)</f>
        <v>SEGMENTO</v>
      </c>
      <c r="D41" s="31" t="str">
        <f aca="false">VLOOKUP(Contraproposta!$A41,Base!$A$2:$G$210,2,0)</f>
        <v>Cirurgia e Traumatologia Buco-Maxilo-Facial</v>
      </c>
      <c r="E41" s="32" t="n">
        <f aca="false">VLOOKUP(Contraproposta!$A41,Base!$A$2:$G$210,7,0)</f>
        <v>360</v>
      </c>
      <c r="F41" s="33" t="n">
        <f aca="false">Contraproposta!$E41*0.3</f>
        <v>108</v>
      </c>
      <c r="G41" s="42" t="n">
        <f aca="false">SUM(F41+10)</f>
        <v>118</v>
      </c>
      <c r="H41" s="43" t="n">
        <f aca="false">IFERROR(ROUNDUP(Contraproposta!$G41/Contraproposta!$E41,2),"-")</f>
        <v>0.33</v>
      </c>
      <c r="I41" s="36" t="s">
        <v>15</v>
      </c>
      <c r="J41" s="44" t="str">
        <f aca="false">IFERROR(ROUNDUP(Contraproposta!$I41/Contraproposta!$E41,2),"-")</f>
        <v>-</v>
      </c>
      <c r="K41" s="38"/>
      <c r="L41" s="39" t="n">
        <f aca="false">Contraproposta!$K41/Contraproposta!$E41</f>
        <v>0</v>
      </c>
    </row>
    <row r="42" customFormat="false" ht="13.8" hidden="false" customHeight="false" outlineLevel="0" collapsed="false">
      <c r="A42" s="28" t="n">
        <v>85400076</v>
      </c>
      <c r="B42" s="29" t="str">
        <f aca="false">VLOOKUP(Contraproposta!$A42,Base!$A$2:$G$210,4,0)</f>
        <v>coroa provisória com pino</v>
      </c>
      <c r="C42" s="30" t="str">
        <f aca="false">VLOOKUP(Contraproposta!$A42,Base!$A$2:$G$210,6,0)</f>
        <v>DENTE</v>
      </c>
      <c r="D42" s="31" t="str">
        <f aca="false">VLOOKUP(Contraproposta!$A42,Base!$A$2:$G$210,2,0)</f>
        <v>Prótese Dentária</v>
      </c>
      <c r="E42" s="40" t="n">
        <f aca="false">VLOOKUP(Contraproposta!$A42,Base!$A$2:$G$210,7,0)</f>
        <v>154</v>
      </c>
      <c r="F42" s="41" t="n">
        <f aca="false">Contraproposta!$E42*0.3</f>
        <v>46.2</v>
      </c>
      <c r="G42" s="42" t="n">
        <f aca="false">SUM(F42+10)</f>
        <v>56.2</v>
      </c>
      <c r="H42" s="35" t="n">
        <f aca="false">IFERROR(ROUNDUP(Contraproposta!$G42/Contraproposta!$E42,2),"-")</f>
        <v>0.37</v>
      </c>
      <c r="I42" s="36" t="s">
        <v>15</v>
      </c>
      <c r="J42" s="37" t="str">
        <f aca="false">IFERROR(ROUNDUP(Contraproposta!$I42/Contraproposta!$E42,2),"-")</f>
        <v>-</v>
      </c>
      <c r="K42" s="38"/>
      <c r="L42" s="39" t="n">
        <f aca="false">Contraproposta!$K42/Contraproposta!$E42</f>
        <v>0</v>
      </c>
    </row>
    <row r="43" customFormat="false" ht="13.8" hidden="false" customHeight="false" outlineLevel="0" collapsed="false">
      <c r="A43" s="28" t="n">
        <v>85400084</v>
      </c>
      <c r="B43" s="29" t="str">
        <f aca="false">VLOOKUP(Contraproposta!$A43,Base!$A$2:$G$210,4,0)</f>
        <v>coroa provisória sem pino</v>
      </c>
      <c r="C43" s="30" t="str">
        <f aca="false">VLOOKUP(Contraproposta!$A43,Base!$A$2:$G$210,6,0)</f>
        <v>DENTE</v>
      </c>
      <c r="D43" s="31" t="str">
        <f aca="false">VLOOKUP(Contraproposta!$A43,Base!$A$2:$G$210,2,0)</f>
        <v>Prótese Dentária</v>
      </c>
      <c r="E43" s="32" t="n">
        <f aca="false">VLOOKUP(Contraproposta!$A43,Base!$A$2:$G$210,7,0)</f>
        <v>154</v>
      </c>
      <c r="F43" s="33" t="n">
        <f aca="false">Contraproposta!$E43*0.3</f>
        <v>46.2</v>
      </c>
      <c r="G43" s="42" t="n">
        <f aca="false">SUM(F43+10)</f>
        <v>56.2</v>
      </c>
      <c r="H43" s="43" t="n">
        <f aca="false">IFERROR(ROUNDUP(Contraproposta!$G43/Contraproposta!$E43,2),"-")</f>
        <v>0.37</v>
      </c>
      <c r="I43" s="36" t="s">
        <v>15</v>
      </c>
      <c r="J43" s="44" t="str">
        <f aca="false">IFERROR(ROUNDUP(Contraproposta!$I43/Contraproposta!$E43,2),"-")</f>
        <v>-</v>
      </c>
      <c r="K43" s="38"/>
      <c r="L43" s="39" t="n">
        <f aca="false">Contraproposta!$K43/Contraproposta!$E43</f>
        <v>0</v>
      </c>
    </row>
    <row r="44" customFormat="false" ht="13.8" hidden="false" customHeight="false" outlineLevel="0" collapsed="false">
      <c r="A44" s="28" t="n">
        <v>85400114</v>
      </c>
      <c r="B44" s="29" t="str">
        <f aca="false">VLOOKUP(Contraproposta!$A44,Base!$A$2:$G$210,4,0)</f>
        <v>coroa total em cerômero</v>
      </c>
      <c r="C44" s="30" t="str">
        <f aca="false">VLOOKUP(Contraproposta!$A44,Base!$A$2:$G$210,6,0)</f>
        <v>DENTE (ANTERIOR)</v>
      </c>
      <c r="D44" s="31" t="str">
        <f aca="false">VLOOKUP(Contraproposta!$A44,Base!$A$2:$G$210,2,0)</f>
        <v>Prótese Dentária</v>
      </c>
      <c r="E44" s="40" t="n">
        <f aca="false">VLOOKUP(Contraproposta!$A44,Base!$A$2:$G$210,7,0)</f>
        <v>472</v>
      </c>
      <c r="F44" s="41" t="n">
        <f aca="false">Contraproposta!$E44*0.3</f>
        <v>141.6</v>
      </c>
      <c r="G44" s="42" t="n">
        <v>181</v>
      </c>
      <c r="H44" s="35" t="n">
        <f aca="false">IFERROR(ROUNDUP(Contraproposta!$G44/Contraproposta!$E44,2),"-")</f>
        <v>0.39</v>
      </c>
      <c r="I44" s="36" t="s">
        <v>15</v>
      </c>
      <c r="J44" s="37" t="str">
        <f aca="false">IFERROR(ROUNDUP(Contraproposta!$I44/Contraproposta!$E44,2),"-")</f>
        <v>-</v>
      </c>
      <c r="K44" s="38"/>
      <c r="L44" s="39" t="n">
        <f aca="false">Contraproposta!$K44/Contraproposta!$E44</f>
        <v>0</v>
      </c>
    </row>
    <row r="45" customFormat="false" ht="13.8" hidden="false" customHeight="false" outlineLevel="0" collapsed="false">
      <c r="A45" s="28" t="n">
        <v>85400149</v>
      </c>
      <c r="B45" s="29" t="str">
        <f aca="false">VLOOKUP(Contraproposta!$A45,Base!$A$2:$G$210,4,0)</f>
        <v>coroa total metálica</v>
      </c>
      <c r="C45" s="30" t="str">
        <f aca="false">VLOOKUP(Contraproposta!$A45,Base!$A$2:$G$210,6,0)</f>
        <v>DENTE (POSTERIOR)</v>
      </c>
      <c r="D45" s="31" t="str">
        <f aca="false">VLOOKUP(Contraproposta!$A45,Base!$A$2:$G$210,2,0)</f>
        <v>Prótese Dentária</v>
      </c>
      <c r="E45" s="32" t="n">
        <f aca="false">VLOOKUP(Contraproposta!$A45,Base!$A$2:$G$210,7,0)</f>
        <v>472</v>
      </c>
      <c r="F45" s="33" t="n">
        <f aca="false">Contraproposta!$E45*0.3</f>
        <v>141.6</v>
      </c>
      <c r="G45" s="42" t="n">
        <v>181</v>
      </c>
      <c r="H45" s="43" t="n">
        <f aca="false">IFERROR(ROUNDUP(Contraproposta!$G45/Contraproposta!$E45,2),"-")</f>
        <v>0.39</v>
      </c>
      <c r="I45" s="36" t="s">
        <v>15</v>
      </c>
      <c r="J45" s="44" t="str">
        <f aca="false">IFERROR(ROUNDUP(Contraproposta!$I45/Contraproposta!$E45,2),"-")</f>
        <v>-</v>
      </c>
      <c r="K45" s="38"/>
      <c r="L45" s="39" t="n">
        <f aca="false">Contraproposta!$K45/Contraproposta!$E45</f>
        <v>0</v>
      </c>
    </row>
    <row r="46" customFormat="false" ht="13.8" hidden="false" customHeight="false" outlineLevel="0" collapsed="false">
      <c r="A46" s="28" t="n">
        <v>85400211</v>
      </c>
      <c r="B46" s="29" t="str">
        <f aca="false">VLOOKUP(Contraproposta!$A46,Base!$A$2:$G$210,4,0)</f>
        <v>núcleo de preenchimento</v>
      </c>
      <c r="C46" s="30" t="str">
        <f aca="false">VLOOKUP(Contraproposta!$A46,Base!$A$2:$G$210,6,0)</f>
        <v>DENTE</v>
      </c>
      <c r="D46" s="31" t="str">
        <f aca="false">VLOOKUP(Contraproposta!$A46,Base!$A$2:$G$210,2,0)</f>
        <v>Prótese Dentária</v>
      </c>
      <c r="E46" s="40" t="n">
        <f aca="false">VLOOKUP(Contraproposta!$A46,Base!$A$2:$G$210,7,0)</f>
        <v>134</v>
      </c>
      <c r="F46" s="41" t="n">
        <f aca="false">Contraproposta!$E46*0.3</f>
        <v>40.2</v>
      </c>
      <c r="G46" s="42" t="n">
        <f aca="false">SUM(F46+10)</f>
        <v>50.2</v>
      </c>
      <c r="H46" s="35" t="n">
        <f aca="false">IFERROR(ROUNDUP(Contraproposta!$G46/Contraproposta!$E46,2),"-")</f>
        <v>0.38</v>
      </c>
      <c r="I46" s="36" t="s">
        <v>15</v>
      </c>
      <c r="J46" s="37" t="str">
        <f aca="false">IFERROR(ROUNDUP(Contraproposta!$I46/Contraproposta!$E46,2),"-")</f>
        <v>-</v>
      </c>
      <c r="K46" s="38"/>
      <c r="L46" s="39" t="n">
        <f aca="false">Contraproposta!$K46/Contraproposta!$E46</f>
        <v>0</v>
      </c>
    </row>
    <row r="47" customFormat="false" ht="13.8" hidden="false" customHeight="false" outlineLevel="0" collapsed="false">
      <c r="A47" s="28" t="n">
        <v>85400220</v>
      </c>
      <c r="B47" s="29" t="str">
        <f aca="false">VLOOKUP(Contraproposta!$A47,Base!$A$2:$G$210,4,0)</f>
        <v>núcleo metálico fundido</v>
      </c>
      <c r="C47" s="30" t="str">
        <f aca="false">VLOOKUP(Contraproposta!$A47,Base!$A$2:$G$210,6,0)</f>
        <v>DENTE</v>
      </c>
      <c r="D47" s="31" t="str">
        <f aca="false">VLOOKUP(Contraproposta!$A47,Base!$A$2:$G$210,2,0)</f>
        <v>Prótese Dentária</v>
      </c>
      <c r="E47" s="32" t="n">
        <f aca="false">VLOOKUP(Contraproposta!$A47,Base!$A$2:$G$210,7,0)</f>
        <v>299</v>
      </c>
      <c r="F47" s="33" t="n">
        <f aca="false">Contraproposta!$E47*0.3</f>
        <v>89.7</v>
      </c>
      <c r="G47" s="42" t="n">
        <f aca="false">SUM(F47+10)</f>
        <v>99.7</v>
      </c>
      <c r="H47" s="43" t="n">
        <f aca="false">IFERROR(ROUNDUP(Contraproposta!$G47/Contraproposta!$E47,2),"-")</f>
        <v>0.34</v>
      </c>
      <c r="I47" s="36" t="s">
        <v>15</v>
      </c>
      <c r="J47" s="44" t="str">
        <f aca="false">IFERROR(ROUNDUP(Contraproposta!$I47/Contraproposta!$E47,2),"-")</f>
        <v>-</v>
      </c>
      <c r="K47" s="38"/>
      <c r="L47" s="39" t="n">
        <f aca="false">Contraproposta!$K47/Contraproposta!$E47</f>
        <v>0</v>
      </c>
    </row>
    <row r="48" customFormat="false" ht="13.8" hidden="false" customHeight="false" outlineLevel="0" collapsed="false">
      <c r="A48" s="28" t="n">
        <v>85400262</v>
      </c>
      <c r="B48" s="29" t="str">
        <f aca="false">VLOOKUP(Contraproposta!$A48,Base!$A$2:$G$210,4,0)</f>
        <v>pino pre-fabricado</v>
      </c>
      <c r="C48" s="30" t="str">
        <f aca="false">VLOOKUP(Contraproposta!$A48,Base!$A$2:$G$210,6,0)</f>
        <v>DENTE</v>
      </c>
      <c r="D48" s="31" t="str">
        <f aca="false">VLOOKUP(Contraproposta!$A48,Base!$A$2:$G$210,2,0)</f>
        <v>Prótese Dentária</v>
      </c>
      <c r="E48" s="40" t="n">
        <f aca="false">VLOOKUP(Contraproposta!$A48,Base!$A$2:$G$210,7,0)</f>
        <v>118</v>
      </c>
      <c r="F48" s="41" t="n">
        <f aca="false">Contraproposta!$E48*0.3</f>
        <v>35.4</v>
      </c>
      <c r="G48" s="42" t="n">
        <f aca="false">SUM(F48+10)</f>
        <v>45.4</v>
      </c>
      <c r="H48" s="35" t="n">
        <f aca="false">IFERROR(ROUNDUP(Contraproposta!$G48/Contraproposta!$E48,2),"-")</f>
        <v>0.39</v>
      </c>
      <c r="I48" s="36" t="s">
        <v>15</v>
      </c>
      <c r="J48" s="37" t="str">
        <f aca="false">IFERROR(ROUNDUP(Contraproposta!$I48/Contraproposta!$E48,2),"-")</f>
        <v>-</v>
      </c>
      <c r="K48" s="38"/>
      <c r="L48" s="39" t="n">
        <f aca="false">Contraproposta!$K48/Contraproposta!$E48</f>
        <v>0</v>
      </c>
    </row>
    <row r="49" customFormat="false" ht="13.8" hidden="false" customHeight="false" outlineLevel="0" collapsed="false">
      <c r="A49" s="28" t="n">
        <v>81000421</v>
      </c>
      <c r="B49" s="29" t="str">
        <f aca="false">VLOOKUP(Contraproposta!$A49,Base!$A$2:$G$210,4,0)</f>
        <v>rx periapical</v>
      </c>
      <c r="C49" s="30" t="n">
        <f aca="false">VLOOKUP(Contraproposta!$A49,Base!$A$2:$G$210,6,0)</f>
        <v>0</v>
      </c>
      <c r="D49" s="31" t="str">
        <f aca="false">VLOOKUP(Contraproposta!$A49,Base!$A$2:$G$210,2,0)</f>
        <v>Radiologia Odontológica e Imaginologia</v>
      </c>
      <c r="E49" s="32" t="n">
        <f aca="false">VLOOKUP(Contraproposta!$A49,Base!$A$2:$G$210,7,0)</f>
        <v>14</v>
      </c>
      <c r="F49" s="33" t="n">
        <f aca="false">Contraproposta!$E49*0.3</f>
        <v>4.2</v>
      </c>
      <c r="G49" s="42" t="n">
        <v>8.2</v>
      </c>
      <c r="H49" s="43" t="n">
        <f aca="false">IFERROR(ROUNDUP(Contraproposta!$G49/Contraproposta!$E49,2),"-")</f>
        <v>0.59</v>
      </c>
      <c r="I49" s="36" t="s">
        <v>15</v>
      </c>
      <c r="J49" s="44" t="str">
        <f aca="false">IFERROR(ROUNDUP(Contraproposta!$I49/Contraproposta!$E49,2),"-")</f>
        <v>-</v>
      </c>
      <c r="K49" s="38"/>
      <c r="L49" s="39" t="n">
        <f aca="false">Contraproposta!$K49/Contraproposta!$E49</f>
        <v>0</v>
      </c>
    </row>
    <row r="50" customFormat="false" ht="13.8" hidden="false" customHeight="false" outlineLevel="0" collapsed="false">
      <c r="A50" s="28" t="n">
        <v>81000375</v>
      </c>
      <c r="B50" s="29" t="str">
        <f aca="false">VLOOKUP(Contraproposta!$A50,Base!$A$2:$G$210,4,0)</f>
        <v>rx interproximal - bite-wing</v>
      </c>
      <c r="C50" s="30" t="n">
        <f aca="false">VLOOKUP(Contraproposta!$A50,Base!$A$2:$G$210,6,0)</f>
        <v>0</v>
      </c>
      <c r="D50" s="31" t="str">
        <f aca="false">VLOOKUP(Contraproposta!$A50,Base!$A$2:$G$210,2,0)</f>
        <v>Radiologia Odontológica e Imaginologia</v>
      </c>
      <c r="E50" s="40" t="n">
        <f aca="false">VLOOKUP(Contraproposta!$A50,Base!$A$2:$G$210,7,0)</f>
        <v>14</v>
      </c>
      <c r="F50" s="41" t="n">
        <f aca="false">Contraproposta!$E50*0.3</f>
        <v>4.2</v>
      </c>
      <c r="G50" s="42" t="n">
        <v>8.2</v>
      </c>
      <c r="H50" s="47" t="n">
        <f aca="false">IFERROR(ROUNDUP(Contraproposta!$G50/Contraproposta!$E50,2),"-")</f>
        <v>0.59</v>
      </c>
      <c r="I50" s="36" t="s">
        <v>15</v>
      </c>
      <c r="J50" s="37" t="str">
        <f aca="false">IFERROR(ROUNDUP(Contraproposta!$I50/Contraproposta!$E50,2),"-")</f>
        <v>-</v>
      </c>
      <c r="K50" s="38"/>
      <c r="L50" s="39" t="n">
        <f aca="false">Contraproposta!$K50/Contraproposta!$E50</f>
        <v>0</v>
      </c>
    </row>
    <row r="51" customFormat="false" ht="13.8" hidden="false" customHeight="false" outlineLevel="0" collapsed="false">
      <c r="K51" s="4"/>
    </row>
    <row r="52" customFormat="false" ht="99.75" hidden="false" customHeight="true" outlineLevel="0" collapsed="false">
      <c r="A52" s="48" t="s">
        <v>16</v>
      </c>
      <c r="B52" s="48"/>
      <c r="C52" s="48"/>
      <c r="D52" s="48"/>
      <c r="E52" s="48"/>
      <c r="F52" s="48"/>
      <c r="G52" s="48"/>
      <c r="H52" s="48"/>
      <c r="I52" s="48"/>
      <c r="J52" s="48"/>
      <c r="K52" s="4"/>
    </row>
    <row r="53" customFormat="false" ht="15" hidden="false" customHeight="true" outlineLevel="0" collapsed="false">
      <c r="K53" s="4"/>
    </row>
    <row r="54" customFormat="false" ht="13.8" hidden="false" customHeight="false" outlineLevel="0" collapsed="false">
      <c r="K54" s="4"/>
    </row>
    <row r="55" customFormat="false" ht="13.8" hidden="false" customHeight="false" outlineLevel="0" collapsed="false">
      <c r="K55" s="4"/>
    </row>
    <row r="56" customFormat="false" ht="13.8" hidden="false" customHeight="false" outlineLevel="0" collapsed="false">
      <c r="K56" s="4"/>
    </row>
    <row r="57" customFormat="false" ht="13.8" hidden="false" customHeight="false" outlineLevel="0" collapsed="false">
      <c r="K57" s="4"/>
    </row>
    <row r="58" customFormat="false" ht="13.8" hidden="false" customHeight="false" outlineLevel="0" collapsed="false">
      <c r="K58" s="4"/>
    </row>
    <row r="59" customFormat="false" ht="13.8" hidden="false" customHeight="false" outlineLevel="0" collapsed="false">
      <c r="K59" s="4"/>
    </row>
    <row r="60" customFormat="false" ht="13.8" hidden="false" customHeight="false" outlineLevel="0" collapsed="false">
      <c r="K60" s="4"/>
    </row>
    <row r="61" customFormat="false" ht="13.8" hidden="false" customHeight="false" outlineLevel="0" collapsed="false">
      <c r="K61" s="4"/>
    </row>
    <row r="62" customFormat="false" ht="13.8" hidden="false" customHeight="false" outlineLevel="0" collapsed="false">
      <c r="K62" s="4"/>
    </row>
    <row r="63" customFormat="false" ht="13.8" hidden="false" customHeight="false" outlineLevel="0" collapsed="false">
      <c r="K63" s="4"/>
    </row>
    <row r="64" customFormat="false" ht="13.8" hidden="false" customHeight="false" outlineLevel="0" collapsed="false">
      <c r="K64" s="4"/>
    </row>
    <row r="65" customFormat="false" ht="13.8" hidden="false" customHeight="false" outlineLevel="0" collapsed="false">
      <c r="K65" s="4"/>
    </row>
    <row r="66" customFormat="false" ht="13.8" hidden="false" customHeight="false" outlineLevel="0" collapsed="false">
      <c r="K66" s="4"/>
    </row>
    <row r="67" customFormat="false" ht="13.8" hidden="false" customHeight="false" outlineLevel="0" collapsed="false">
      <c r="K67" s="4"/>
    </row>
    <row r="68" customFormat="false" ht="13.8" hidden="false" customHeight="false" outlineLevel="0" collapsed="false">
      <c r="K68" s="4"/>
    </row>
    <row r="69" customFormat="false" ht="13.8" hidden="false" customHeight="false" outlineLevel="0" collapsed="false">
      <c r="K69" s="4"/>
    </row>
    <row r="70" customFormat="false" ht="13.8" hidden="false" customHeight="false" outlineLevel="0" collapsed="false">
      <c r="K70" s="4"/>
    </row>
    <row r="71" customFormat="false" ht="13.8" hidden="false" customHeight="false" outlineLevel="0" collapsed="false">
      <c r="K71" s="4"/>
    </row>
    <row r="72" customFormat="false" ht="13.8" hidden="false" customHeight="false" outlineLevel="0" collapsed="false">
      <c r="K72" s="4"/>
    </row>
    <row r="73" customFormat="false" ht="13.8" hidden="false" customHeight="false" outlineLevel="0" collapsed="false">
      <c r="K73" s="4"/>
    </row>
    <row r="74" customFormat="false" ht="13.8" hidden="false" customHeight="false" outlineLevel="0" collapsed="false">
      <c r="K74" s="4"/>
    </row>
    <row r="75" customFormat="false" ht="13.8" hidden="false" customHeight="false" outlineLevel="0" collapsed="false">
      <c r="K75" s="4"/>
    </row>
    <row r="76" customFormat="false" ht="13.8" hidden="false" customHeight="false" outlineLevel="0" collapsed="false">
      <c r="K76" s="4"/>
    </row>
    <row r="77" customFormat="false" ht="13.8" hidden="false" customHeight="false" outlineLevel="0" collapsed="false">
      <c r="K77" s="4"/>
    </row>
    <row r="78" customFormat="false" ht="13.8" hidden="false" customHeight="false" outlineLevel="0" collapsed="false">
      <c r="K78" s="4"/>
    </row>
    <row r="79" customFormat="false" ht="13.8" hidden="false" customHeight="false" outlineLevel="0" collapsed="false">
      <c r="K79" s="4"/>
    </row>
    <row r="80" customFormat="false" ht="13.8" hidden="false" customHeight="false" outlineLevel="0" collapsed="false">
      <c r="K80" s="4"/>
    </row>
    <row r="81" customFormat="false" ht="13.8" hidden="false" customHeight="false" outlineLevel="0" collapsed="false">
      <c r="K81" s="4"/>
    </row>
    <row r="82" customFormat="false" ht="13.8" hidden="false" customHeight="false" outlineLevel="0" collapsed="false">
      <c r="K82" s="4"/>
    </row>
    <row r="83" customFormat="false" ht="13.8" hidden="false" customHeight="false" outlineLevel="0" collapsed="false">
      <c r="K83" s="4"/>
    </row>
    <row r="84" customFormat="false" ht="13.8" hidden="false" customHeight="false" outlineLevel="0" collapsed="false">
      <c r="K84" s="4"/>
    </row>
    <row r="85" customFormat="false" ht="13.8" hidden="false" customHeight="false" outlineLevel="0" collapsed="false">
      <c r="K85" s="4"/>
    </row>
    <row r="86" customFormat="false" ht="13.8" hidden="false" customHeight="false" outlineLevel="0" collapsed="false">
      <c r="K86" s="4"/>
    </row>
    <row r="87" customFormat="false" ht="13.8" hidden="false" customHeight="false" outlineLevel="0" collapsed="false">
      <c r="K87" s="4"/>
    </row>
    <row r="88" customFormat="false" ht="13.8" hidden="false" customHeight="false" outlineLevel="0" collapsed="false">
      <c r="K88" s="4"/>
    </row>
    <row r="89" customFormat="false" ht="13.8" hidden="false" customHeight="false" outlineLevel="0" collapsed="false">
      <c r="K89" s="4"/>
    </row>
    <row r="90" customFormat="false" ht="13.8" hidden="false" customHeight="false" outlineLevel="0" collapsed="false">
      <c r="K90" s="4"/>
    </row>
    <row r="91" customFormat="false" ht="13.8" hidden="false" customHeight="false" outlineLevel="0" collapsed="false">
      <c r="K91" s="4"/>
    </row>
    <row r="92" customFormat="false" ht="13.8" hidden="false" customHeight="false" outlineLevel="0" collapsed="false">
      <c r="K92" s="4"/>
    </row>
    <row r="93" customFormat="false" ht="13.8" hidden="false" customHeight="false" outlineLevel="0" collapsed="false">
      <c r="K93" s="4"/>
    </row>
    <row r="94" customFormat="false" ht="13.8" hidden="false" customHeight="false" outlineLevel="0" collapsed="false">
      <c r="K94" s="4"/>
    </row>
    <row r="95" customFormat="false" ht="13.8" hidden="false" customHeight="false" outlineLevel="0" collapsed="false">
      <c r="K95" s="4"/>
    </row>
    <row r="96" customFormat="false" ht="13.8" hidden="false" customHeight="false" outlineLevel="0" collapsed="false">
      <c r="K96" s="4"/>
    </row>
    <row r="97" customFormat="false" ht="13.8" hidden="false" customHeight="false" outlineLevel="0" collapsed="false">
      <c r="K97" s="4"/>
    </row>
    <row r="98" customFormat="false" ht="13.8" hidden="false" customHeight="false" outlineLevel="0" collapsed="false">
      <c r="K98" s="4"/>
    </row>
    <row r="99" customFormat="false" ht="13.8" hidden="false" customHeight="false" outlineLevel="0" collapsed="false">
      <c r="K99" s="4"/>
    </row>
    <row r="100" customFormat="false" ht="13.8" hidden="false" customHeight="false" outlineLevel="0" collapsed="false">
      <c r="K100" s="4"/>
    </row>
    <row r="101" customFormat="false" ht="13.8" hidden="false" customHeight="false" outlineLevel="0" collapsed="false">
      <c r="K101" s="4"/>
    </row>
    <row r="102" customFormat="false" ht="13.8" hidden="false" customHeight="false" outlineLevel="0" collapsed="false">
      <c r="K102" s="4"/>
    </row>
    <row r="103" customFormat="false" ht="13.8" hidden="false" customHeight="false" outlineLevel="0" collapsed="false">
      <c r="K103" s="4"/>
    </row>
    <row r="104" customFormat="false" ht="13.8" hidden="false" customHeight="false" outlineLevel="0" collapsed="false">
      <c r="K104" s="4"/>
    </row>
    <row r="105" customFormat="false" ht="13.8" hidden="false" customHeight="false" outlineLevel="0" collapsed="false">
      <c r="K105" s="4"/>
    </row>
    <row r="106" customFormat="false" ht="13.8" hidden="false" customHeight="false" outlineLevel="0" collapsed="false">
      <c r="K106" s="4"/>
    </row>
    <row r="107" customFormat="false" ht="13.8" hidden="false" customHeight="false" outlineLevel="0" collapsed="false">
      <c r="K107" s="4"/>
    </row>
    <row r="108" customFormat="false" ht="13.8" hidden="false" customHeight="false" outlineLevel="0" collapsed="false">
      <c r="K108" s="4"/>
    </row>
    <row r="109" customFormat="false" ht="13.8" hidden="false" customHeight="false" outlineLevel="0" collapsed="false">
      <c r="K109" s="4"/>
    </row>
    <row r="110" customFormat="false" ht="13.8" hidden="false" customHeight="false" outlineLevel="0" collapsed="false">
      <c r="K110" s="4"/>
    </row>
    <row r="111" customFormat="false" ht="13.8" hidden="false" customHeight="false" outlineLevel="0" collapsed="false">
      <c r="K111" s="4"/>
    </row>
    <row r="112" customFormat="false" ht="13.8" hidden="false" customHeight="false" outlineLevel="0" collapsed="false">
      <c r="K112" s="4"/>
    </row>
    <row r="113" customFormat="false" ht="13.8" hidden="false" customHeight="false" outlineLevel="0" collapsed="false">
      <c r="K113" s="4"/>
    </row>
    <row r="114" customFormat="false" ht="13.8" hidden="false" customHeight="false" outlineLevel="0" collapsed="false">
      <c r="K114" s="4"/>
    </row>
    <row r="115" customFormat="false" ht="13.8" hidden="false" customHeight="false" outlineLevel="0" collapsed="false">
      <c r="K115" s="4"/>
    </row>
    <row r="116" customFormat="false" ht="13.8" hidden="false" customHeight="false" outlineLevel="0" collapsed="false">
      <c r="K116" s="4"/>
    </row>
    <row r="117" customFormat="false" ht="13.8" hidden="false" customHeight="false" outlineLevel="0" collapsed="false">
      <c r="K117" s="4"/>
    </row>
    <row r="118" customFormat="false" ht="13.8" hidden="false" customHeight="false" outlineLevel="0" collapsed="false">
      <c r="K118" s="4"/>
    </row>
    <row r="119" customFormat="false" ht="13.8" hidden="false" customHeight="false" outlineLevel="0" collapsed="false">
      <c r="K119" s="4"/>
    </row>
    <row r="120" customFormat="false" ht="13.8" hidden="false" customHeight="false" outlineLevel="0" collapsed="false">
      <c r="K120" s="4"/>
    </row>
    <row r="121" customFormat="false" ht="13.8" hidden="false" customHeight="false" outlineLevel="0" collapsed="false">
      <c r="K121" s="4"/>
    </row>
    <row r="122" customFormat="false" ht="13.8" hidden="false" customHeight="false" outlineLevel="0" collapsed="false">
      <c r="K122" s="4"/>
    </row>
    <row r="123" customFormat="false" ht="13.8" hidden="false" customHeight="false" outlineLevel="0" collapsed="false">
      <c r="K123" s="4"/>
    </row>
    <row r="124" customFormat="false" ht="13.8" hidden="false" customHeight="false" outlineLevel="0" collapsed="false">
      <c r="K124" s="4"/>
    </row>
    <row r="125" customFormat="false" ht="13.8" hidden="false" customHeight="false" outlineLevel="0" collapsed="false">
      <c r="K125" s="4"/>
    </row>
    <row r="126" customFormat="false" ht="13.8" hidden="false" customHeight="false" outlineLevel="0" collapsed="false">
      <c r="K126" s="4"/>
    </row>
    <row r="127" customFormat="false" ht="13.8" hidden="false" customHeight="false" outlineLevel="0" collapsed="false">
      <c r="K127" s="4"/>
    </row>
    <row r="128" customFormat="false" ht="13.8" hidden="false" customHeight="false" outlineLevel="0" collapsed="false">
      <c r="K128" s="49"/>
    </row>
    <row r="134" customFormat="false" ht="15" hidden="false" customHeight="true" outlineLevel="0" collapsed="false"/>
  </sheetData>
  <mergeCells count="4">
    <mergeCell ref="A1:J3"/>
    <mergeCell ref="A5:J5"/>
    <mergeCell ref="A6:J6"/>
    <mergeCell ref="A52:J52"/>
  </mergeCells>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10"/>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8" activeCellId="0" sqref="B8"/>
    </sheetView>
  </sheetViews>
  <sheetFormatPr defaultColWidth="11.53515625" defaultRowHeight="13.8" zeroHeight="false" outlineLevelRow="0" outlineLevelCol="0"/>
  <cols>
    <col collapsed="false" customWidth="true" hidden="true" outlineLevel="0" max="1" min="1" style="0" width="9"/>
    <col collapsed="false" customWidth="true" hidden="false" outlineLevel="0" max="2" min="2" style="0" width="35.42"/>
    <col collapsed="false" customWidth="true" hidden="false" outlineLevel="0" max="3" min="3" style="0" width="8.14"/>
    <col collapsed="false" customWidth="true" hidden="false" outlineLevel="0" max="4" min="4" style="0" width="82.28"/>
    <col collapsed="false" customWidth="true" hidden="false" outlineLevel="0" max="5" min="5" style="0" width="97.86"/>
    <col collapsed="false" customWidth="true" hidden="false" outlineLevel="0" max="6" min="6" style="0" width="14.01"/>
    <col collapsed="false" customWidth="true" hidden="false" outlineLevel="0" max="7" min="7" style="0" width="7.41"/>
    <col collapsed="false" customWidth="true" hidden="false" outlineLevel="0" max="64" min="8" style="0" width="8.68"/>
  </cols>
  <sheetData>
    <row r="1" customFormat="false" ht="13.8" hidden="false" customHeight="false" outlineLevel="0" collapsed="false">
      <c r="A1" s="50" t="s">
        <v>17</v>
      </c>
      <c r="B1" s="51" t="s">
        <v>18</v>
      </c>
      <c r="C1" s="51" t="s">
        <v>19</v>
      </c>
      <c r="D1" s="51" t="s">
        <v>20</v>
      </c>
      <c r="E1" s="52" t="s">
        <v>21</v>
      </c>
      <c r="F1" s="53" t="s">
        <v>22</v>
      </c>
      <c r="G1" s="54" t="s">
        <v>23</v>
      </c>
    </row>
    <row r="2" customFormat="false" ht="13.8" hidden="false" customHeight="false" outlineLevel="0" collapsed="false">
      <c r="A2" s="55" t="n">
        <f aca="false">C2</f>
        <v>81000049</v>
      </c>
      <c r="B2" s="56" t="s">
        <v>24</v>
      </c>
      <c r="C2" s="57" t="n">
        <v>81000049</v>
      </c>
      <c r="D2" s="58" t="s">
        <v>25</v>
      </c>
      <c r="E2" s="59" t="s">
        <v>26</v>
      </c>
      <c r="F2" s="60" t="s">
        <v>27</v>
      </c>
      <c r="G2" s="61" t="n">
        <v>34</v>
      </c>
    </row>
    <row r="3" customFormat="false" ht="13.8" hidden="false" customHeight="false" outlineLevel="0" collapsed="false">
      <c r="A3" s="55" t="n">
        <f aca="false">C3</f>
        <v>81000057</v>
      </c>
      <c r="B3" s="62" t="s">
        <v>24</v>
      </c>
      <c r="C3" s="63" t="n">
        <v>81000057</v>
      </c>
      <c r="D3" s="58" t="s">
        <v>28</v>
      </c>
      <c r="E3" s="64" t="s">
        <v>26</v>
      </c>
      <c r="F3" s="60" t="s">
        <v>27</v>
      </c>
      <c r="G3" s="61" t="n">
        <v>34</v>
      </c>
    </row>
    <row r="4" customFormat="false" ht="13.8" hidden="false" customHeight="false" outlineLevel="0" collapsed="false">
      <c r="A4" s="55" t="n">
        <f aca="false">C4</f>
        <v>85100048</v>
      </c>
      <c r="B4" s="62" t="s">
        <v>24</v>
      </c>
      <c r="C4" s="63" t="n">
        <v>85100048</v>
      </c>
      <c r="D4" s="58" t="s">
        <v>29</v>
      </c>
      <c r="E4" s="64" t="s">
        <v>30</v>
      </c>
      <c r="F4" s="60" t="s">
        <v>31</v>
      </c>
      <c r="G4" s="61" t="n">
        <v>8</v>
      </c>
    </row>
    <row r="5" customFormat="false" ht="13.8" hidden="false" customHeight="false" outlineLevel="0" collapsed="false">
      <c r="A5" s="55" t="n">
        <f aca="false">C5</f>
        <v>82000468</v>
      </c>
      <c r="B5" s="62" t="s">
        <v>24</v>
      </c>
      <c r="C5" s="63" t="n">
        <v>82000468</v>
      </c>
      <c r="D5" s="58" t="s">
        <v>32</v>
      </c>
      <c r="E5" s="64" t="s">
        <v>33</v>
      </c>
      <c r="F5" s="60" t="s">
        <v>31</v>
      </c>
      <c r="G5" s="61" t="n">
        <v>8</v>
      </c>
    </row>
    <row r="6" customFormat="false" ht="13.8" hidden="false" customHeight="false" outlineLevel="0" collapsed="false">
      <c r="A6" s="55" t="n">
        <f aca="false">C6</f>
        <v>82000484</v>
      </c>
      <c r="B6" s="62" t="s">
        <v>24</v>
      </c>
      <c r="C6" s="63" t="n">
        <v>82000484</v>
      </c>
      <c r="D6" s="58" t="s">
        <v>34</v>
      </c>
      <c r="E6" s="64" t="s">
        <v>33</v>
      </c>
      <c r="F6" s="60" t="s">
        <v>31</v>
      </c>
      <c r="G6" s="61" t="n">
        <v>8</v>
      </c>
    </row>
    <row r="7" customFormat="false" ht="13.8" hidden="false" customHeight="false" outlineLevel="0" collapsed="false">
      <c r="A7" s="55" t="n">
        <f aca="false">C7</f>
        <v>85100056</v>
      </c>
      <c r="B7" s="62" t="s">
        <v>24</v>
      </c>
      <c r="C7" s="63" t="n">
        <v>85100056</v>
      </c>
      <c r="D7" s="58" t="s">
        <v>35</v>
      </c>
      <c r="E7" s="64" t="s">
        <v>36</v>
      </c>
      <c r="F7" s="60" t="s">
        <v>31</v>
      </c>
      <c r="G7" s="61" t="n">
        <v>8</v>
      </c>
    </row>
    <row r="8" customFormat="false" ht="13.8" hidden="false" customHeight="false" outlineLevel="0" collapsed="false">
      <c r="A8" s="55" t="n">
        <f aca="false">C8</f>
        <v>85300020</v>
      </c>
      <c r="B8" s="62" t="s">
        <v>24</v>
      </c>
      <c r="C8" s="63" t="n">
        <v>85300020</v>
      </c>
      <c r="D8" s="58" t="s">
        <v>37</v>
      </c>
      <c r="E8" s="64" t="s">
        <v>38</v>
      </c>
      <c r="F8" s="60" t="s">
        <v>31</v>
      </c>
      <c r="G8" s="61" t="n">
        <v>8</v>
      </c>
    </row>
    <row r="9" customFormat="false" ht="13.8" hidden="false" customHeight="false" outlineLevel="0" collapsed="false">
      <c r="A9" s="55" t="n">
        <f aca="false">C9</f>
        <v>85000787</v>
      </c>
      <c r="B9" s="62" t="s">
        <v>24</v>
      </c>
      <c r="C9" s="63" t="n">
        <v>85000787</v>
      </c>
      <c r="D9" s="58" t="s">
        <v>39</v>
      </c>
      <c r="E9" s="64" t="s">
        <v>30</v>
      </c>
      <c r="F9" s="60" t="s">
        <v>31</v>
      </c>
      <c r="G9" s="61" t="n">
        <v>8</v>
      </c>
    </row>
    <row r="10" customFormat="false" ht="13.8" hidden="false" customHeight="false" outlineLevel="0" collapsed="false">
      <c r="A10" s="55" t="n">
        <f aca="false">C10</f>
        <v>82001022</v>
      </c>
      <c r="B10" s="62" t="s">
        <v>24</v>
      </c>
      <c r="C10" s="63" t="n">
        <v>82001022</v>
      </c>
      <c r="D10" s="58" t="s">
        <v>40</v>
      </c>
      <c r="E10" s="64" t="s">
        <v>33</v>
      </c>
      <c r="F10" s="60" t="s">
        <v>31</v>
      </c>
      <c r="G10" s="61" t="n">
        <v>8</v>
      </c>
    </row>
    <row r="11" customFormat="false" ht="13.8" hidden="false" customHeight="false" outlineLevel="0" collapsed="false">
      <c r="A11" s="55" t="n">
        <f aca="false">C11</f>
        <v>82001030</v>
      </c>
      <c r="B11" s="62" t="s">
        <v>24</v>
      </c>
      <c r="C11" s="63" t="n">
        <v>82001030</v>
      </c>
      <c r="D11" s="58" t="s">
        <v>41</v>
      </c>
      <c r="E11" s="64" t="s">
        <v>33</v>
      </c>
      <c r="F11" s="60" t="s">
        <v>31</v>
      </c>
      <c r="G11" s="61" t="n">
        <v>8</v>
      </c>
    </row>
    <row r="12" customFormat="false" ht="13.8" hidden="false" customHeight="false" outlineLevel="0" collapsed="false">
      <c r="A12" s="55" t="n">
        <f aca="false">C12</f>
        <v>85400467</v>
      </c>
      <c r="B12" s="62" t="s">
        <v>24</v>
      </c>
      <c r="C12" s="63" t="n">
        <v>85400467</v>
      </c>
      <c r="D12" s="58" t="s">
        <v>42</v>
      </c>
      <c r="E12" s="64" t="s">
        <v>30</v>
      </c>
      <c r="F12" s="60" t="s">
        <v>31</v>
      </c>
      <c r="G12" s="61" t="n">
        <v>8</v>
      </c>
    </row>
    <row r="13" customFormat="false" ht="13.8" hidden="false" customHeight="false" outlineLevel="0" collapsed="false">
      <c r="A13" s="55" t="n">
        <f aca="false">C13</f>
        <v>82001197</v>
      </c>
      <c r="B13" s="62" t="s">
        <v>24</v>
      </c>
      <c r="C13" s="63" t="n">
        <v>82001197</v>
      </c>
      <c r="D13" s="58" t="s">
        <v>43</v>
      </c>
      <c r="E13" s="64" t="s">
        <v>30</v>
      </c>
      <c r="F13" s="60" t="s">
        <v>31</v>
      </c>
      <c r="G13" s="61" t="n">
        <v>8</v>
      </c>
    </row>
    <row r="14" customFormat="false" ht="13.8" hidden="false" customHeight="false" outlineLevel="0" collapsed="false">
      <c r="A14" s="55" t="n">
        <f aca="false">C14</f>
        <v>82001251</v>
      </c>
      <c r="B14" s="62" t="s">
        <v>24</v>
      </c>
      <c r="C14" s="63" t="n">
        <v>82001251</v>
      </c>
      <c r="D14" s="58" t="s">
        <v>44</v>
      </c>
      <c r="E14" s="64" t="s">
        <v>45</v>
      </c>
      <c r="F14" s="60" t="s">
        <v>31</v>
      </c>
      <c r="G14" s="61" t="n">
        <v>8</v>
      </c>
    </row>
    <row r="15" customFormat="false" ht="13.8" hidden="false" customHeight="false" outlineLevel="0" collapsed="false">
      <c r="A15" s="55" t="n">
        <f aca="false">C15</f>
        <v>85300063</v>
      </c>
      <c r="B15" s="62" t="s">
        <v>24</v>
      </c>
      <c r="C15" s="63" t="n">
        <v>85300063</v>
      </c>
      <c r="D15" s="58" t="s">
        <v>46</v>
      </c>
      <c r="E15" s="64" t="s">
        <v>30</v>
      </c>
      <c r="F15" s="60" t="s">
        <v>31</v>
      </c>
      <c r="G15" s="61" t="n">
        <v>8</v>
      </c>
    </row>
    <row r="16" customFormat="false" ht="13.8" hidden="false" customHeight="false" outlineLevel="0" collapsed="false">
      <c r="A16" s="55" t="n">
        <f aca="false">C16</f>
        <v>82001650</v>
      </c>
      <c r="B16" s="62" t="s">
        <v>24</v>
      </c>
      <c r="C16" s="63" t="n">
        <v>82001650</v>
      </c>
      <c r="D16" s="58" t="s">
        <v>47</v>
      </c>
      <c r="E16" s="64" t="s">
        <v>33</v>
      </c>
      <c r="F16" s="60" t="s">
        <v>31</v>
      </c>
      <c r="G16" s="61" t="n">
        <v>8</v>
      </c>
    </row>
    <row r="17" customFormat="false" ht="13.8" hidden="false" customHeight="false" outlineLevel="0" collapsed="false">
      <c r="A17" s="55" t="n">
        <f aca="false">C17</f>
        <v>85300080</v>
      </c>
      <c r="B17" s="62" t="s">
        <v>24</v>
      </c>
      <c r="C17" s="63" t="n">
        <v>85300080</v>
      </c>
      <c r="D17" s="58" t="s">
        <v>48</v>
      </c>
      <c r="E17" s="64" t="s">
        <v>30</v>
      </c>
      <c r="F17" s="60" t="s">
        <v>31</v>
      </c>
      <c r="G17" s="61" t="n">
        <v>8</v>
      </c>
    </row>
    <row r="18" customFormat="false" ht="13.8" hidden="false" customHeight="false" outlineLevel="0" collapsed="false">
      <c r="A18" s="55" t="n">
        <f aca="false">C18</f>
        <v>85200034</v>
      </c>
      <c r="B18" s="65" t="s">
        <v>24</v>
      </c>
      <c r="C18" s="66" t="n">
        <v>85200034</v>
      </c>
      <c r="D18" s="58" t="s">
        <v>49</v>
      </c>
      <c r="E18" s="67" t="s">
        <v>36</v>
      </c>
      <c r="F18" s="60" t="s">
        <v>31</v>
      </c>
      <c r="G18" s="61" t="n">
        <v>8</v>
      </c>
    </row>
    <row r="19" customFormat="false" ht="13.8" hidden="false" customHeight="false" outlineLevel="0" collapsed="false">
      <c r="A19" s="55" t="n">
        <f aca="false">C19</f>
        <v>81000030</v>
      </c>
      <c r="B19" s="68" t="s">
        <v>50</v>
      </c>
      <c r="C19" s="57" t="n">
        <v>81000030</v>
      </c>
      <c r="D19" s="58" t="s">
        <v>51</v>
      </c>
      <c r="E19" s="59" t="s">
        <v>26</v>
      </c>
      <c r="F19" s="60" t="s">
        <v>27</v>
      </c>
      <c r="G19" s="61" t="n">
        <v>34</v>
      </c>
    </row>
    <row r="20" customFormat="false" ht="13.8" hidden="false" customHeight="false" outlineLevel="0" collapsed="false">
      <c r="A20" s="55" t="n">
        <f aca="false">C20</f>
        <v>81000111</v>
      </c>
      <c r="B20" s="69" t="s">
        <v>50</v>
      </c>
      <c r="C20" s="63" t="n">
        <v>81000111</v>
      </c>
      <c r="D20" s="58" t="s">
        <v>52</v>
      </c>
      <c r="E20" s="64" t="s">
        <v>53</v>
      </c>
      <c r="F20" s="60" t="s">
        <v>27</v>
      </c>
      <c r="G20" s="61" t="n">
        <v>222</v>
      </c>
    </row>
    <row r="21" customFormat="false" ht="13.8" hidden="false" customHeight="false" outlineLevel="0" collapsed="false">
      <c r="A21" s="55" t="n">
        <f aca="false">C21</f>
        <v>81000138</v>
      </c>
      <c r="B21" s="69" t="s">
        <v>50</v>
      </c>
      <c r="C21" s="63" t="n">
        <v>81000138</v>
      </c>
      <c r="D21" s="58" t="s">
        <v>54</v>
      </c>
      <c r="E21" s="64" t="s">
        <v>53</v>
      </c>
      <c r="F21" s="60" t="s">
        <v>27</v>
      </c>
      <c r="G21" s="61" t="n">
        <v>222</v>
      </c>
    </row>
    <row r="22" customFormat="false" ht="13.8" hidden="false" customHeight="false" outlineLevel="0" collapsed="false">
      <c r="A22" s="55" t="n">
        <f aca="false">C22</f>
        <v>81000154</v>
      </c>
      <c r="B22" s="69" t="s">
        <v>50</v>
      </c>
      <c r="C22" s="63" t="n">
        <v>81000154</v>
      </c>
      <c r="D22" s="58" t="s">
        <v>55</v>
      </c>
      <c r="E22" s="64" t="s">
        <v>53</v>
      </c>
      <c r="F22" s="60" t="s">
        <v>27</v>
      </c>
      <c r="G22" s="61" t="n">
        <v>222</v>
      </c>
    </row>
    <row r="23" customFormat="false" ht="13.8" hidden="false" customHeight="false" outlineLevel="0" collapsed="false">
      <c r="A23" s="55" t="n">
        <f aca="false">C23</f>
        <v>81000170</v>
      </c>
      <c r="B23" s="70" t="s">
        <v>50</v>
      </c>
      <c r="C23" s="66" t="n">
        <v>81000170</v>
      </c>
      <c r="D23" s="58" t="s">
        <v>56</v>
      </c>
      <c r="E23" s="67" t="s">
        <v>53</v>
      </c>
      <c r="F23" s="60" t="s">
        <v>27</v>
      </c>
      <c r="G23" s="61" t="n">
        <v>222</v>
      </c>
    </row>
    <row r="24" customFormat="false" ht="13.8" hidden="false" customHeight="false" outlineLevel="0" collapsed="false">
      <c r="A24" s="55" t="n">
        <f aca="false">C24</f>
        <v>84000090</v>
      </c>
      <c r="B24" s="71" t="s">
        <v>57</v>
      </c>
      <c r="C24" s="72" t="n">
        <v>84000090</v>
      </c>
      <c r="D24" s="58" t="s">
        <v>58</v>
      </c>
      <c r="E24" s="73" t="s">
        <v>26</v>
      </c>
      <c r="F24" s="60" t="s">
        <v>27</v>
      </c>
      <c r="G24" s="61" t="n">
        <v>72</v>
      </c>
    </row>
    <row r="25" customFormat="false" ht="13.8" hidden="false" customHeight="false" outlineLevel="0" collapsed="false">
      <c r="A25" s="55" t="n">
        <f aca="false">C25</f>
        <v>84000139</v>
      </c>
      <c r="B25" s="71" t="s">
        <v>57</v>
      </c>
      <c r="C25" s="72" t="n">
        <v>84000139</v>
      </c>
      <c r="D25" s="58" t="s">
        <v>59</v>
      </c>
      <c r="E25" s="73" t="s">
        <v>33</v>
      </c>
      <c r="F25" s="60" t="s">
        <v>27</v>
      </c>
      <c r="G25" s="61" t="n">
        <v>34</v>
      </c>
    </row>
    <row r="26" customFormat="false" ht="13.8" hidden="false" customHeight="false" outlineLevel="0" collapsed="false">
      <c r="A26" s="55" t="n">
        <f aca="false">C26</f>
        <v>84000163</v>
      </c>
      <c r="B26" s="71" t="s">
        <v>57</v>
      </c>
      <c r="C26" s="72" t="n">
        <v>84000163</v>
      </c>
      <c r="D26" s="58" t="s">
        <v>60</v>
      </c>
      <c r="E26" s="73" t="s">
        <v>33</v>
      </c>
      <c r="F26" s="60" t="s">
        <v>27</v>
      </c>
      <c r="G26" s="61" t="n">
        <v>21</v>
      </c>
    </row>
    <row r="27" customFormat="false" ht="13.8" hidden="false" customHeight="false" outlineLevel="0" collapsed="false">
      <c r="A27" s="55" t="n">
        <f aca="false">C27</f>
        <v>84000198</v>
      </c>
      <c r="B27" s="62" t="s">
        <v>57</v>
      </c>
      <c r="C27" s="63" t="n">
        <v>84000198</v>
      </c>
      <c r="D27" s="58" t="s">
        <v>61</v>
      </c>
      <c r="E27" s="64" t="s">
        <v>26</v>
      </c>
      <c r="F27" s="60" t="s">
        <v>27</v>
      </c>
      <c r="G27" s="61" t="n">
        <v>140</v>
      </c>
    </row>
    <row r="28" customFormat="false" ht="13.8" hidden="false" customHeight="false" outlineLevel="0" collapsed="false">
      <c r="A28" s="55" t="n">
        <f aca="false">C28</f>
        <v>84000244</v>
      </c>
      <c r="B28" s="62" t="s">
        <v>57</v>
      </c>
      <c r="C28" s="63" t="n">
        <v>84000244</v>
      </c>
      <c r="D28" s="58" t="s">
        <v>62</v>
      </c>
      <c r="E28" s="64" t="s">
        <v>53</v>
      </c>
      <c r="F28" s="60" t="s">
        <v>27</v>
      </c>
      <c r="G28" s="61" t="n">
        <v>44</v>
      </c>
    </row>
    <row r="29" customFormat="false" ht="13.8" hidden="false" customHeight="false" outlineLevel="0" collapsed="false">
      <c r="A29" s="55" t="n">
        <f aca="false">C29</f>
        <v>84000252</v>
      </c>
      <c r="B29" s="74" t="s">
        <v>57</v>
      </c>
      <c r="C29" s="75" t="n">
        <v>84000252</v>
      </c>
      <c r="D29" s="58" t="s">
        <v>63</v>
      </c>
      <c r="E29" s="76" t="s">
        <v>53</v>
      </c>
      <c r="F29" s="60" t="s">
        <v>27</v>
      </c>
      <c r="G29" s="61" t="n">
        <v>44</v>
      </c>
    </row>
    <row r="30" customFormat="false" ht="13.8" hidden="false" customHeight="false" outlineLevel="0" collapsed="false">
      <c r="A30" s="55" t="n">
        <f aca="false">C30</f>
        <v>81000278</v>
      </c>
      <c r="B30" s="68" t="s">
        <v>64</v>
      </c>
      <c r="C30" s="57" t="n">
        <v>81000278</v>
      </c>
      <c r="D30" s="77" t="s">
        <v>65</v>
      </c>
      <c r="E30" s="59" t="s">
        <v>66</v>
      </c>
      <c r="F30" s="60" t="s">
        <v>27</v>
      </c>
      <c r="G30" s="61" t="n">
        <v>22</v>
      </c>
    </row>
    <row r="31" customFormat="false" ht="13.8" hidden="false" customHeight="false" outlineLevel="0" collapsed="false">
      <c r="A31" s="55" t="n">
        <f aca="false">C31</f>
        <v>81000294</v>
      </c>
      <c r="B31" s="69" t="s">
        <v>64</v>
      </c>
      <c r="C31" s="63" t="n">
        <v>81000294</v>
      </c>
      <c r="D31" s="58" t="s">
        <v>67</v>
      </c>
      <c r="E31" s="64" t="s">
        <v>66</v>
      </c>
      <c r="F31" s="60" t="s">
        <v>27</v>
      </c>
      <c r="G31" s="61" t="n">
        <v>222</v>
      </c>
    </row>
    <row r="32" customFormat="false" ht="13.8" hidden="false" customHeight="false" outlineLevel="0" collapsed="false">
      <c r="A32" s="55" t="n">
        <f aca="false">C32</f>
        <v>81000308</v>
      </c>
      <c r="B32" s="69" t="s">
        <v>64</v>
      </c>
      <c r="C32" s="63" t="n">
        <v>81000308</v>
      </c>
      <c r="D32" s="77" t="s">
        <v>68</v>
      </c>
      <c r="E32" s="64" t="s">
        <v>69</v>
      </c>
      <c r="F32" s="60" t="s">
        <v>27</v>
      </c>
      <c r="G32" s="61" t="n">
        <v>44</v>
      </c>
    </row>
    <row r="33" customFormat="false" ht="13.8" hidden="false" customHeight="false" outlineLevel="0" collapsed="false">
      <c r="A33" s="55" t="n">
        <f aca="false">C33</f>
        <v>81000383</v>
      </c>
      <c r="B33" s="69" t="s">
        <v>64</v>
      </c>
      <c r="C33" s="63" t="n">
        <v>81000383</v>
      </c>
      <c r="D33" s="58" t="s">
        <v>70</v>
      </c>
      <c r="E33" s="64" t="s">
        <v>66</v>
      </c>
      <c r="F33" s="60" t="s">
        <v>71</v>
      </c>
      <c r="G33" s="61" t="n">
        <v>29</v>
      </c>
    </row>
    <row r="34" customFormat="false" ht="13.8" hidden="false" customHeight="false" outlineLevel="0" collapsed="false">
      <c r="A34" s="55" t="n">
        <f aca="false">C34</f>
        <v>81000405</v>
      </c>
      <c r="B34" s="69" t="s">
        <v>64</v>
      </c>
      <c r="C34" s="63" t="n">
        <v>81000405</v>
      </c>
      <c r="D34" s="58" t="s">
        <v>72</v>
      </c>
      <c r="E34" s="64" t="s">
        <v>66</v>
      </c>
      <c r="F34" s="60" t="s">
        <v>27</v>
      </c>
      <c r="G34" s="61" t="n">
        <v>78</v>
      </c>
    </row>
    <row r="35" customFormat="false" ht="13.8" hidden="false" customHeight="false" outlineLevel="0" collapsed="false">
      <c r="A35" s="55" t="n">
        <f aca="false">C35</f>
        <v>81000413</v>
      </c>
      <c r="B35" s="69" t="s">
        <v>64</v>
      </c>
      <c r="C35" s="63" t="n">
        <v>81000413</v>
      </c>
      <c r="D35" s="77" t="s">
        <v>73</v>
      </c>
      <c r="E35" s="64" t="s">
        <v>66</v>
      </c>
      <c r="F35" s="60" t="s">
        <v>27</v>
      </c>
      <c r="G35" s="61" t="n">
        <v>96</v>
      </c>
    </row>
    <row r="36" customFormat="false" ht="13.8" hidden="false" customHeight="false" outlineLevel="0" collapsed="false">
      <c r="A36" s="55" t="n">
        <f aca="false">C36</f>
        <v>81000324</v>
      </c>
      <c r="B36" s="69" t="s">
        <v>64</v>
      </c>
      <c r="C36" s="63" t="n">
        <v>81000324</v>
      </c>
      <c r="D36" s="77" t="s">
        <v>74</v>
      </c>
      <c r="E36" s="64" t="s">
        <v>66</v>
      </c>
      <c r="F36" s="60" t="s">
        <v>27</v>
      </c>
      <c r="G36" s="61" t="n">
        <v>86</v>
      </c>
    </row>
    <row r="37" customFormat="false" ht="13.8" hidden="false" customHeight="false" outlineLevel="0" collapsed="false">
      <c r="A37" s="55" t="n">
        <f aca="false">C37</f>
        <v>81000340</v>
      </c>
      <c r="B37" s="69" t="s">
        <v>64</v>
      </c>
      <c r="C37" s="63" t="n">
        <v>81000340</v>
      </c>
      <c r="D37" s="77" t="s">
        <v>75</v>
      </c>
      <c r="E37" s="64" t="s">
        <v>66</v>
      </c>
      <c r="F37" s="60" t="s">
        <v>27</v>
      </c>
      <c r="G37" s="61" t="n">
        <v>193</v>
      </c>
    </row>
    <row r="38" customFormat="false" ht="13.8" hidden="false" customHeight="false" outlineLevel="0" collapsed="false">
      <c r="A38" s="55" t="n">
        <f aca="false">C38</f>
        <v>81000375</v>
      </c>
      <c r="B38" s="69" t="s">
        <v>64</v>
      </c>
      <c r="C38" s="63" t="n">
        <v>81000375</v>
      </c>
      <c r="D38" s="58" t="s">
        <v>76</v>
      </c>
      <c r="E38" s="64" t="s">
        <v>66</v>
      </c>
      <c r="F38" s="60" t="n">
        <v>0</v>
      </c>
      <c r="G38" s="61" t="n">
        <v>14</v>
      </c>
    </row>
    <row r="39" customFormat="false" ht="13.8" hidden="false" customHeight="false" outlineLevel="0" collapsed="false">
      <c r="A39" s="55" t="n">
        <f aca="false">C39</f>
        <v>81000367</v>
      </c>
      <c r="B39" s="69" t="s">
        <v>64</v>
      </c>
      <c r="C39" s="63" t="n">
        <v>81000367</v>
      </c>
      <c r="D39" s="77" t="s">
        <v>77</v>
      </c>
      <c r="E39" s="64" t="s">
        <v>66</v>
      </c>
      <c r="F39" s="60" t="s">
        <v>78</v>
      </c>
      <c r="G39" s="61" t="n">
        <v>64</v>
      </c>
    </row>
    <row r="40" customFormat="false" ht="13.8" hidden="false" customHeight="false" outlineLevel="0" collapsed="false">
      <c r="A40" s="55" t="n">
        <f aca="false">C40</f>
        <v>81000421</v>
      </c>
      <c r="B40" s="69" t="s">
        <v>64</v>
      </c>
      <c r="C40" s="63" t="n">
        <v>81000421</v>
      </c>
      <c r="D40" s="58" t="s">
        <v>79</v>
      </c>
      <c r="E40" s="64" t="s">
        <v>66</v>
      </c>
      <c r="F40" s="60" t="n">
        <v>0</v>
      </c>
      <c r="G40" s="61" t="n">
        <v>14</v>
      </c>
    </row>
    <row r="41" customFormat="false" ht="13.8" hidden="false" customHeight="false" outlineLevel="0" collapsed="false">
      <c r="A41" s="55" t="n">
        <f aca="false">C41</f>
        <v>81000430</v>
      </c>
      <c r="B41" s="69" t="s">
        <v>64</v>
      </c>
      <c r="C41" s="63" t="n">
        <v>81000430</v>
      </c>
      <c r="D41" s="77" t="s">
        <v>80</v>
      </c>
      <c r="E41" s="64" t="s">
        <v>66</v>
      </c>
      <c r="F41" s="60" t="s">
        <v>27</v>
      </c>
      <c r="G41" s="61" t="n">
        <v>86</v>
      </c>
    </row>
    <row r="42" customFormat="false" ht="13.8" hidden="false" customHeight="false" outlineLevel="0" collapsed="false">
      <c r="A42" s="55" t="n">
        <f aca="false">C42</f>
        <v>81000472</v>
      </c>
      <c r="B42" s="69" t="s">
        <v>64</v>
      </c>
      <c r="C42" s="63" t="n">
        <v>81000472</v>
      </c>
      <c r="D42" s="77" t="s">
        <v>81</v>
      </c>
      <c r="E42" s="64" t="s">
        <v>66</v>
      </c>
      <c r="F42" s="60" t="s">
        <v>27</v>
      </c>
      <c r="G42" s="61" t="n">
        <v>86</v>
      </c>
    </row>
    <row r="43" customFormat="false" ht="13.8" hidden="false" customHeight="false" outlineLevel="0" collapsed="false">
      <c r="A43" s="55" t="n">
        <f aca="false">C43</f>
        <v>81000480</v>
      </c>
      <c r="B43" s="69" t="s">
        <v>64</v>
      </c>
      <c r="C43" s="63" t="n">
        <v>81000480</v>
      </c>
      <c r="D43" s="77" t="s">
        <v>82</v>
      </c>
      <c r="E43" s="64" t="s">
        <v>66</v>
      </c>
      <c r="F43" s="60" t="s">
        <v>27</v>
      </c>
      <c r="G43" s="61" t="n">
        <v>110</v>
      </c>
    </row>
    <row r="44" customFormat="false" ht="13.8" hidden="false" customHeight="false" outlineLevel="0" collapsed="false">
      <c r="A44" s="55" t="n">
        <f aca="false">C44</f>
        <v>345</v>
      </c>
      <c r="B44" s="69" t="s">
        <v>64</v>
      </c>
      <c r="C44" s="63" t="n">
        <v>345</v>
      </c>
      <c r="D44" s="77" t="s">
        <v>83</v>
      </c>
      <c r="E44" s="64" t="s">
        <v>84</v>
      </c>
      <c r="F44" s="60" t="s">
        <v>27</v>
      </c>
      <c r="G44" s="61" t="n">
        <v>381</v>
      </c>
    </row>
    <row r="45" customFormat="false" ht="13.8" hidden="false" customHeight="false" outlineLevel="0" collapsed="false">
      <c r="A45" s="55" t="n">
        <f aca="false">C45</f>
        <v>346</v>
      </c>
      <c r="B45" s="69" t="s">
        <v>64</v>
      </c>
      <c r="C45" s="63" t="n">
        <v>346</v>
      </c>
      <c r="D45" s="77" t="s">
        <v>85</v>
      </c>
      <c r="E45" s="64" t="s">
        <v>84</v>
      </c>
      <c r="F45" s="60" t="s">
        <v>27</v>
      </c>
      <c r="G45" s="61" t="n">
        <v>346</v>
      </c>
    </row>
    <row r="46" customFormat="false" ht="13.8" hidden="false" customHeight="false" outlineLevel="0" collapsed="false">
      <c r="A46" s="55" t="n">
        <f aca="false">C46</f>
        <v>348</v>
      </c>
      <c r="B46" s="70" t="s">
        <v>64</v>
      </c>
      <c r="C46" s="66" t="n">
        <v>348</v>
      </c>
      <c r="D46" s="77" t="s">
        <v>86</v>
      </c>
      <c r="E46" s="67" t="s">
        <v>84</v>
      </c>
      <c r="F46" s="60" t="s">
        <v>27</v>
      </c>
      <c r="G46" s="61" t="n">
        <v>313</v>
      </c>
    </row>
    <row r="47" customFormat="false" ht="13.8" hidden="false" customHeight="false" outlineLevel="0" collapsed="false">
      <c r="A47" s="55" t="n">
        <f aca="false">C47</f>
        <v>82000050</v>
      </c>
      <c r="B47" s="56" t="s">
        <v>87</v>
      </c>
      <c r="C47" s="57" t="n">
        <v>82000050</v>
      </c>
      <c r="D47" s="58" t="s">
        <v>88</v>
      </c>
      <c r="E47" s="59" t="s">
        <v>89</v>
      </c>
      <c r="F47" s="60" t="s">
        <v>31</v>
      </c>
      <c r="G47" s="61" t="n">
        <v>317</v>
      </c>
    </row>
    <row r="48" customFormat="false" ht="13.8" hidden="false" customHeight="false" outlineLevel="0" collapsed="false">
      <c r="A48" s="55" t="n">
        <f aca="false">C48</f>
        <v>82000069</v>
      </c>
      <c r="B48" s="62" t="s">
        <v>87</v>
      </c>
      <c r="C48" s="63" t="n">
        <v>82000069</v>
      </c>
      <c r="D48" s="58" t="s">
        <v>90</v>
      </c>
      <c r="E48" s="64" t="s">
        <v>89</v>
      </c>
      <c r="F48" s="60" t="s">
        <v>31</v>
      </c>
      <c r="G48" s="61" t="n">
        <v>311</v>
      </c>
    </row>
    <row r="49" customFormat="false" ht="13.8" hidden="false" customHeight="false" outlineLevel="0" collapsed="false">
      <c r="A49" s="55" t="n">
        <f aca="false">C49</f>
        <v>82000077</v>
      </c>
      <c r="B49" s="62" t="s">
        <v>87</v>
      </c>
      <c r="C49" s="63" t="n">
        <v>82000077</v>
      </c>
      <c r="D49" s="58" t="s">
        <v>91</v>
      </c>
      <c r="E49" s="64" t="s">
        <v>92</v>
      </c>
      <c r="F49" s="60" t="s">
        <v>31</v>
      </c>
      <c r="G49" s="61" t="n">
        <v>311</v>
      </c>
    </row>
    <row r="50" customFormat="false" ht="13.8" hidden="false" customHeight="false" outlineLevel="0" collapsed="false">
      <c r="A50" s="55" t="n">
        <f aca="false">C50</f>
        <v>82000085</v>
      </c>
      <c r="B50" s="62" t="s">
        <v>87</v>
      </c>
      <c r="C50" s="63" t="n">
        <v>82000085</v>
      </c>
      <c r="D50" s="58" t="s">
        <v>93</v>
      </c>
      <c r="E50" s="64" t="s">
        <v>92</v>
      </c>
      <c r="F50" s="60" t="s">
        <v>31</v>
      </c>
      <c r="G50" s="61" t="n">
        <v>283</v>
      </c>
    </row>
    <row r="51" customFormat="false" ht="13.8" hidden="false" customHeight="false" outlineLevel="0" collapsed="false">
      <c r="A51" s="55" t="n">
        <f aca="false">C51</f>
        <v>82000158</v>
      </c>
      <c r="B51" s="62" t="s">
        <v>87</v>
      </c>
      <c r="C51" s="63" t="n">
        <v>82000158</v>
      </c>
      <c r="D51" s="58" t="s">
        <v>94</v>
      </c>
      <c r="E51" s="64" t="s">
        <v>92</v>
      </c>
      <c r="F51" s="60" t="s">
        <v>31</v>
      </c>
      <c r="G51" s="61" t="n">
        <v>383</v>
      </c>
    </row>
    <row r="52" customFormat="false" ht="13.8" hidden="false" customHeight="false" outlineLevel="0" collapsed="false">
      <c r="A52" s="55" t="n">
        <f aca="false">C52</f>
        <v>82000166</v>
      </c>
      <c r="B52" s="62" t="s">
        <v>87</v>
      </c>
      <c r="C52" s="63" t="n">
        <v>82000166</v>
      </c>
      <c r="D52" s="58" t="s">
        <v>95</v>
      </c>
      <c r="E52" s="64" t="s">
        <v>92</v>
      </c>
      <c r="F52" s="60" t="s">
        <v>31</v>
      </c>
      <c r="G52" s="61" t="n">
        <v>311</v>
      </c>
    </row>
    <row r="53" customFormat="false" ht="13.8" hidden="false" customHeight="false" outlineLevel="0" collapsed="false">
      <c r="A53" s="55" t="n">
        <f aca="false">C53</f>
        <v>82000174</v>
      </c>
      <c r="B53" s="62" t="s">
        <v>87</v>
      </c>
      <c r="C53" s="63" t="n">
        <v>82000174</v>
      </c>
      <c r="D53" s="58" t="s">
        <v>96</v>
      </c>
      <c r="E53" s="64" t="s">
        <v>92</v>
      </c>
      <c r="F53" s="60" t="s">
        <v>31</v>
      </c>
      <c r="G53" s="61" t="n">
        <v>283</v>
      </c>
    </row>
    <row r="54" customFormat="false" ht="13.8" hidden="false" customHeight="false" outlineLevel="0" collapsed="false">
      <c r="A54" s="55" t="n">
        <f aca="false">C54</f>
        <v>82000182</v>
      </c>
      <c r="B54" s="62" t="s">
        <v>87</v>
      </c>
      <c r="C54" s="63" t="n">
        <v>82000182</v>
      </c>
      <c r="D54" s="58" t="s">
        <v>97</v>
      </c>
      <c r="E54" s="64" t="s">
        <v>92</v>
      </c>
      <c r="F54" s="60" t="s">
        <v>31</v>
      </c>
      <c r="G54" s="61" t="n">
        <v>271</v>
      </c>
    </row>
    <row r="55" customFormat="false" ht="13.8" hidden="false" customHeight="false" outlineLevel="0" collapsed="false">
      <c r="A55" s="55" t="n">
        <f aca="false">C55</f>
        <v>85200050</v>
      </c>
      <c r="B55" s="62" t="s">
        <v>87</v>
      </c>
      <c r="C55" s="63" t="n">
        <v>85200050</v>
      </c>
      <c r="D55" s="58" t="s">
        <v>98</v>
      </c>
      <c r="E55" s="64" t="s">
        <v>89</v>
      </c>
      <c r="F55" s="60" t="s">
        <v>31</v>
      </c>
      <c r="G55" s="61" t="n">
        <v>222</v>
      </c>
    </row>
    <row r="56" customFormat="false" ht="13.8" hidden="false" customHeight="false" outlineLevel="0" collapsed="false">
      <c r="A56" s="55" t="n">
        <f aca="false">C56</f>
        <v>85200069</v>
      </c>
      <c r="B56" s="62" t="s">
        <v>87</v>
      </c>
      <c r="C56" s="63" t="n">
        <v>85200069</v>
      </c>
      <c r="D56" s="58" t="s">
        <v>99</v>
      </c>
      <c r="E56" s="64" t="s">
        <v>33</v>
      </c>
      <c r="F56" s="60" t="s">
        <v>31</v>
      </c>
      <c r="G56" s="61" t="n">
        <v>122</v>
      </c>
    </row>
    <row r="57" customFormat="false" ht="13.8" hidden="false" customHeight="false" outlineLevel="0" collapsed="false">
      <c r="A57" s="55" t="n">
        <f aca="false">C57</f>
        <v>85200077</v>
      </c>
      <c r="B57" s="62" t="s">
        <v>87</v>
      </c>
      <c r="C57" s="63" t="n">
        <v>85200077</v>
      </c>
      <c r="D57" s="58" t="s">
        <v>100</v>
      </c>
      <c r="E57" s="64" t="s">
        <v>101</v>
      </c>
      <c r="F57" s="60" t="s">
        <v>31</v>
      </c>
      <c r="G57" s="61" t="n">
        <v>46</v>
      </c>
    </row>
    <row r="58" customFormat="false" ht="13.8" hidden="false" customHeight="false" outlineLevel="0" collapsed="false">
      <c r="A58" s="55" t="n">
        <f aca="false">C58</f>
        <v>85200093</v>
      </c>
      <c r="B58" s="62" t="s">
        <v>87</v>
      </c>
      <c r="C58" s="63" t="n">
        <v>85200093</v>
      </c>
      <c r="D58" s="58" t="s">
        <v>102</v>
      </c>
      <c r="E58" s="64" t="s">
        <v>103</v>
      </c>
      <c r="F58" s="60" t="s">
        <v>31</v>
      </c>
      <c r="G58" s="61" t="n">
        <v>560</v>
      </c>
    </row>
    <row r="59" customFormat="false" ht="13.8" hidden="false" customHeight="false" outlineLevel="0" collapsed="false">
      <c r="A59" s="55" t="n">
        <f aca="false">C59</f>
        <v>85200107</v>
      </c>
      <c r="B59" s="62" t="s">
        <v>87</v>
      </c>
      <c r="C59" s="63" t="n">
        <v>85200107</v>
      </c>
      <c r="D59" s="58" t="s">
        <v>104</v>
      </c>
      <c r="E59" s="64" t="s">
        <v>103</v>
      </c>
      <c r="F59" s="60" t="s">
        <v>31</v>
      </c>
      <c r="G59" s="61" t="n">
        <v>844</v>
      </c>
    </row>
    <row r="60" customFormat="false" ht="13.8" hidden="false" customHeight="false" outlineLevel="0" collapsed="false">
      <c r="A60" s="55" t="n">
        <f aca="false">C60</f>
        <v>85200115</v>
      </c>
      <c r="B60" s="62" t="s">
        <v>87</v>
      </c>
      <c r="C60" s="63" t="n">
        <v>85200115</v>
      </c>
      <c r="D60" s="58" t="s">
        <v>105</v>
      </c>
      <c r="E60" s="64" t="s">
        <v>89</v>
      </c>
      <c r="F60" s="60" t="s">
        <v>31</v>
      </c>
      <c r="G60" s="61" t="n">
        <v>385</v>
      </c>
    </row>
    <row r="61" customFormat="false" ht="13.8" hidden="false" customHeight="false" outlineLevel="0" collapsed="false">
      <c r="A61" s="55" t="n">
        <f aca="false">C61</f>
        <v>85200123</v>
      </c>
      <c r="B61" s="62" t="s">
        <v>87</v>
      </c>
      <c r="C61" s="63" t="n">
        <v>85200123</v>
      </c>
      <c r="D61" s="58" t="s">
        <v>106</v>
      </c>
      <c r="E61" s="64" t="s">
        <v>89</v>
      </c>
      <c r="F61" s="60" t="s">
        <v>31</v>
      </c>
      <c r="G61" s="61" t="n">
        <v>186</v>
      </c>
    </row>
    <row r="62" customFormat="false" ht="13.8" hidden="false" customHeight="false" outlineLevel="0" collapsed="false">
      <c r="A62" s="55" t="n">
        <f aca="false">C62</f>
        <v>85200140</v>
      </c>
      <c r="B62" s="62" t="s">
        <v>87</v>
      </c>
      <c r="C62" s="63" t="n">
        <v>85200140</v>
      </c>
      <c r="D62" s="58" t="s">
        <v>107</v>
      </c>
      <c r="E62" s="64" t="s">
        <v>103</v>
      </c>
      <c r="F62" s="60" t="s">
        <v>31</v>
      </c>
      <c r="G62" s="61" t="n">
        <v>333</v>
      </c>
    </row>
    <row r="63" customFormat="false" ht="13.8" hidden="false" customHeight="false" outlineLevel="0" collapsed="false">
      <c r="A63" s="55" t="n">
        <f aca="false">C63</f>
        <v>85200131</v>
      </c>
      <c r="B63" s="62" t="s">
        <v>87</v>
      </c>
      <c r="C63" s="63" t="n">
        <v>85200131</v>
      </c>
      <c r="D63" s="58" t="s">
        <v>108</v>
      </c>
      <c r="E63" s="64" t="s">
        <v>89</v>
      </c>
      <c r="F63" s="60" t="s">
        <v>31</v>
      </c>
      <c r="G63" s="61" t="n">
        <v>66</v>
      </c>
    </row>
    <row r="64" customFormat="false" ht="13.8" hidden="false" customHeight="false" outlineLevel="0" collapsed="false">
      <c r="A64" s="55" t="n">
        <f aca="false">C64</f>
        <v>85200158</v>
      </c>
      <c r="B64" s="65" t="s">
        <v>87</v>
      </c>
      <c r="C64" s="66" t="n">
        <v>85200158</v>
      </c>
      <c r="D64" s="58" t="s">
        <v>109</v>
      </c>
      <c r="E64" s="67" t="s">
        <v>103</v>
      </c>
      <c r="F64" s="60" t="s">
        <v>31</v>
      </c>
      <c r="G64" s="61" t="n">
        <v>533</v>
      </c>
    </row>
    <row r="65" customFormat="false" ht="13.8" hidden="false" customHeight="false" outlineLevel="0" collapsed="false">
      <c r="A65" s="55" t="n">
        <f aca="false">C65</f>
        <v>85200166</v>
      </c>
      <c r="B65" s="78" t="s">
        <v>87</v>
      </c>
      <c r="C65" s="79" t="n">
        <v>85200166</v>
      </c>
      <c r="D65" s="80" t="s">
        <v>110</v>
      </c>
      <c r="E65" s="73" t="s">
        <v>89</v>
      </c>
      <c r="F65" s="60" t="s">
        <v>31</v>
      </c>
      <c r="G65" s="61" t="n">
        <v>258</v>
      </c>
    </row>
    <row r="66" customFormat="false" ht="13.8" hidden="false" customHeight="false" outlineLevel="0" collapsed="false">
      <c r="A66" s="55" t="n">
        <f aca="false">C66</f>
        <v>85100021</v>
      </c>
      <c r="B66" s="78" t="s">
        <v>111</v>
      </c>
      <c r="C66" s="63" t="n">
        <v>85100021</v>
      </c>
      <c r="D66" s="80" t="s">
        <v>112</v>
      </c>
      <c r="E66" s="73" t="s">
        <v>33</v>
      </c>
      <c r="F66" s="60" t="s">
        <v>71</v>
      </c>
      <c r="G66" s="61" t="n">
        <v>955</v>
      </c>
    </row>
    <row r="67" customFormat="false" ht="13.8" hidden="false" customHeight="false" outlineLevel="0" collapsed="false">
      <c r="A67" s="55" t="n">
        <f aca="false">C67</f>
        <v>85100030</v>
      </c>
      <c r="B67" s="78" t="s">
        <v>111</v>
      </c>
      <c r="C67" s="63" t="n">
        <v>85100030</v>
      </c>
      <c r="D67" s="80" t="s">
        <v>113</v>
      </c>
      <c r="E67" s="73" t="s">
        <v>33</v>
      </c>
      <c r="F67" s="60" t="s">
        <v>71</v>
      </c>
      <c r="G67" s="61" t="n">
        <v>390</v>
      </c>
    </row>
    <row r="68" customFormat="false" ht="13.8" hidden="false" customHeight="false" outlineLevel="0" collapsed="false">
      <c r="A68" s="55" t="n">
        <f aca="false">C68</f>
        <v>85100031</v>
      </c>
      <c r="B68" s="78" t="s">
        <v>111</v>
      </c>
      <c r="C68" s="63" t="n">
        <v>85100031</v>
      </c>
      <c r="D68" s="77" t="s">
        <v>114</v>
      </c>
      <c r="E68" s="73" t="s">
        <v>33</v>
      </c>
      <c r="F68" s="60" t="s">
        <v>71</v>
      </c>
      <c r="G68" s="61" t="n">
        <v>2776</v>
      </c>
    </row>
    <row r="69" customFormat="false" ht="13.8" hidden="false" customHeight="false" outlineLevel="0" collapsed="false">
      <c r="A69" s="55" t="n">
        <f aca="false">C69</f>
        <v>85100064</v>
      </c>
      <c r="B69" s="69" t="s">
        <v>111</v>
      </c>
      <c r="C69" s="63" t="n">
        <v>85100064</v>
      </c>
      <c r="D69" s="77" t="s">
        <v>115</v>
      </c>
      <c r="E69" s="64" t="s">
        <v>116</v>
      </c>
      <c r="F69" s="60" t="s">
        <v>31</v>
      </c>
      <c r="G69" s="61" t="n">
        <v>172</v>
      </c>
    </row>
    <row r="70" customFormat="false" ht="13.8" hidden="false" customHeight="false" outlineLevel="0" collapsed="false">
      <c r="A70" s="55" t="n">
        <f aca="false">C70</f>
        <v>85100072</v>
      </c>
      <c r="B70" s="69" t="s">
        <v>111</v>
      </c>
      <c r="C70" s="63" t="n">
        <v>85100072</v>
      </c>
      <c r="D70" s="77" t="s">
        <v>117</v>
      </c>
      <c r="E70" s="64" t="s">
        <v>118</v>
      </c>
      <c r="F70" s="60" t="s">
        <v>71</v>
      </c>
      <c r="G70" s="61" t="n">
        <v>66</v>
      </c>
    </row>
    <row r="71" customFormat="false" ht="13.8" hidden="false" customHeight="false" outlineLevel="0" collapsed="false">
      <c r="A71" s="55" t="n">
        <f aca="false">C71</f>
        <v>85100099</v>
      </c>
      <c r="B71" s="69" t="s">
        <v>111</v>
      </c>
      <c r="C71" s="63" t="n">
        <v>85100099</v>
      </c>
      <c r="D71" s="58" t="s">
        <v>119</v>
      </c>
      <c r="E71" s="64" t="s">
        <v>120</v>
      </c>
      <c r="F71" s="60" t="s">
        <v>121</v>
      </c>
      <c r="G71" s="61" t="n">
        <v>58</v>
      </c>
    </row>
    <row r="72" customFormat="false" ht="13.8" hidden="false" customHeight="false" outlineLevel="0" collapsed="false">
      <c r="A72" s="55" t="n">
        <f aca="false">C72</f>
        <v>85100102</v>
      </c>
      <c r="B72" s="69" t="s">
        <v>111</v>
      </c>
      <c r="C72" s="63" t="n">
        <v>85100102</v>
      </c>
      <c r="D72" s="77" t="s">
        <v>122</v>
      </c>
      <c r="E72" s="64" t="s">
        <v>120</v>
      </c>
      <c r="F72" s="60" t="s">
        <v>121</v>
      </c>
      <c r="G72" s="61" t="n">
        <v>76</v>
      </c>
    </row>
    <row r="73" customFormat="false" ht="13.8" hidden="false" customHeight="false" outlineLevel="0" collapsed="false">
      <c r="A73" s="55" t="n">
        <f aca="false">C73</f>
        <v>85100110</v>
      </c>
      <c r="B73" s="69" t="s">
        <v>111</v>
      </c>
      <c r="C73" s="63" t="n">
        <v>85100110</v>
      </c>
      <c r="D73" s="58" t="s">
        <v>123</v>
      </c>
      <c r="E73" s="64" t="s">
        <v>120</v>
      </c>
      <c r="F73" s="60" t="s">
        <v>121</v>
      </c>
      <c r="G73" s="61" t="n">
        <v>82</v>
      </c>
    </row>
    <row r="74" customFormat="false" ht="13.8" hidden="false" customHeight="false" outlineLevel="0" collapsed="false">
      <c r="A74" s="55" t="n">
        <f aca="false">C74</f>
        <v>85100129</v>
      </c>
      <c r="B74" s="69" t="s">
        <v>111</v>
      </c>
      <c r="C74" s="63" t="n">
        <v>85100129</v>
      </c>
      <c r="D74" s="58" t="s">
        <v>124</v>
      </c>
      <c r="E74" s="64" t="s">
        <v>120</v>
      </c>
      <c r="F74" s="60" t="s">
        <v>121</v>
      </c>
      <c r="G74" s="61" t="n">
        <v>98</v>
      </c>
    </row>
    <row r="75" customFormat="false" ht="13.8" hidden="false" customHeight="false" outlineLevel="0" collapsed="false">
      <c r="A75" s="55" t="n">
        <f aca="false">C75</f>
        <v>85100137</v>
      </c>
      <c r="B75" s="69" t="s">
        <v>111</v>
      </c>
      <c r="C75" s="63" t="n">
        <v>85100137</v>
      </c>
      <c r="D75" s="58" t="s">
        <v>125</v>
      </c>
      <c r="E75" s="64" t="s">
        <v>33</v>
      </c>
      <c r="F75" s="60" t="s">
        <v>121</v>
      </c>
      <c r="G75" s="61" t="n">
        <v>61</v>
      </c>
    </row>
    <row r="76" customFormat="false" ht="13.8" hidden="false" customHeight="false" outlineLevel="0" collapsed="false">
      <c r="A76" s="55" t="n">
        <f aca="false">C76</f>
        <v>85100145</v>
      </c>
      <c r="B76" s="69" t="s">
        <v>111</v>
      </c>
      <c r="C76" s="63" t="n">
        <v>85100145</v>
      </c>
      <c r="D76" s="58" t="s">
        <v>126</v>
      </c>
      <c r="E76" s="64" t="s">
        <v>33</v>
      </c>
      <c r="F76" s="60" t="s">
        <v>121</v>
      </c>
      <c r="G76" s="61" t="n">
        <v>88</v>
      </c>
    </row>
    <row r="77" customFormat="false" ht="13.8" hidden="false" customHeight="false" outlineLevel="0" collapsed="false">
      <c r="A77" s="55" t="n">
        <f aca="false">C77</f>
        <v>85100153</v>
      </c>
      <c r="B77" s="69" t="s">
        <v>111</v>
      </c>
      <c r="C77" s="63" t="n">
        <v>85100153</v>
      </c>
      <c r="D77" s="58" t="s">
        <v>127</v>
      </c>
      <c r="E77" s="64" t="s">
        <v>33</v>
      </c>
      <c r="F77" s="60" t="s">
        <v>121</v>
      </c>
      <c r="G77" s="61" t="n">
        <v>122</v>
      </c>
    </row>
    <row r="78" customFormat="false" ht="13.8" hidden="false" customHeight="false" outlineLevel="0" collapsed="false">
      <c r="A78" s="55" t="n">
        <f aca="false">C78</f>
        <v>85100161</v>
      </c>
      <c r="B78" s="69" t="s">
        <v>111</v>
      </c>
      <c r="C78" s="63" t="n">
        <v>85100161</v>
      </c>
      <c r="D78" s="58" t="s">
        <v>128</v>
      </c>
      <c r="E78" s="64" t="s">
        <v>33</v>
      </c>
      <c r="F78" s="60" t="s">
        <v>121</v>
      </c>
      <c r="G78" s="61" t="n">
        <v>122</v>
      </c>
    </row>
    <row r="79" customFormat="false" ht="13.8" hidden="false" customHeight="false" outlineLevel="0" collapsed="false">
      <c r="A79" s="55" t="n">
        <f aca="false">C79</f>
        <v>85100196</v>
      </c>
      <c r="B79" s="69" t="s">
        <v>111</v>
      </c>
      <c r="C79" s="63" t="n">
        <v>85100196</v>
      </c>
      <c r="D79" s="58" t="s">
        <v>129</v>
      </c>
      <c r="E79" s="64" t="s">
        <v>120</v>
      </c>
      <c r="F79" s="60" t="s">
        <v>121</v>
      </c>
      <c r="G79" s="61" t="n">
        <v>61</v>
      </c>
    </row>
    <row r="80" customFormat="false" ht="13.8" hidden="false" customHeight="false" outlineLevel="0" collapsed="false">
      <c r="A80" s="55" t="n">
        <f aca="false">C80</f>
        <v>85100200</v>
      </c>
      <c r="B80" s="69" t="s">
        <v>111</v>
      </c>
      <c r="C80" s="63" t="n">
        <v>85100200</v>
      </c>
      <c r="D80" s="58" t="s">
        <v>130</v>
      </c>
      <c r="E80" s="64" t="s">
        <v>120</v>
      </c>
      <c r="F80" s="60" t="s">
        <v>121</v>
      </c>
      <c r="G80" s="61" t="n">
        <v>88</v>
      </c>
    </row>
    <row r="81" customFormat="false" ht="13.8" hidden="false" customHeight="false" outlineLevel="0" collapsed="false">
      <c r="A81" s="55" t="n">
        <f aca="false">C81</f>
        <v>85100218</v>
      </c>
      <c r="B81" s="69" t="s">
        <v>111</v>
      </c>
      <c r="C81" s="63" t="n">
        <v>85100218</v>
      </c>
      <c r="D81" s="58" t="s">
        <v>131</v>
      </c>
      <c r="E81" s="64" t="s">
        <v>120</v>
      </c>
      <c r="F81" s="60" t="s">
        <v>121</v>
      </c>
      <c r="G81" s="61" t="n">
        <v>122</v>
      </c>
    </row>
    <row r="82" customFormat="false" ht="13.8" hidden="false" customHeight="false" outlineLevel="0" collapsed="false">
      <c r="A82" s="55" t="n">
        <f aca="false">C82</f>
        <v>85100226</v>
      </c>
      <c r="B82" s="69" t="s">
        <v>111</v>
      </c>
      <c r="C82" s="63" t="n">
        <v>85100226</v>
      </c>
      <c r="D82" s="58" t="s">
        <v>132</v>
      </c>
      <c r="E82" s="64" t="s">
        <v>120</v>
      </c>
      <c r="F82" s="60" t="s">
        <v>121</v>
      </c>
      <c r="G82" s="61" t="n">
        <v>122</v>
      </c>
    </row>
    <row r="83" customFormat="false" ht="13.8" hidden="false" customHeight="false" outlineLevel="0" collapsed="false">
      <c r="A83" s="55" t="n">
        <f aca="false">C83</f>
        <v>84000031</v>
      </c>
      <c r="B83" s="69" t="s">
        <v>133</v>
      </c>
      <c r="C83" s="63" t="n">
        <v>84000031</v>
      </c>
      <c r="D83" s="58" t="s">
        <v>134</v>
      </c>
      <c r="E83" s="64" t="s">
        <v>26</v>
      </c>
      <c r="F83" s="60" t="s">
        <v>27</v>
      </c>
      <c r="G83" s="61" t="n">
        <v>42</v>
      </c>
    </row>
    <row r="84" customFormat="false" ht="13.8" hidden="false" customHeight="false" outlineLevel="0" collapsed="false">
      <c r="A84" s="55" t="n">
        <f aca="false">C84</f>
        <v>84000058</v>
      </c>
      <c r="B84" s="69" t="s">
        <v>133</v>
      </c>
      <c r="C84" s="63" t="n">
        <v>84000058</v>
      </c>
      <c r="D84" s="58" t="s">
        <v>135</v>
      </c>
      <c r="E84" s="64" t="s">
        <v>26</v>
      </c>
      <c r="F84" s="60" t="s">
        <v>31</v>
      </c>
      <c r="G84" s="61" t="n">
        <v>49</v>
      </c>
    </row>
    <row r="85" customFormat="false" ht="13.8" hidden="false" customHeight="false" outlineLevel="0" collapsed="false">
      <c r="A85" s="55" t="n">
        <f aca="false">C85</f>
        <v>84000074</v>
      </c>
      <c r="B85" s="69" t="s">
        <v>133</v>
      </c>
      <c r="C85" s="63" t="n">
        <v>84000074</v>
      </c>
      <c r="D85" s="58" t="s">
        <v>136</v>
      </c>
      <c r="E85" s="64" t="s">
        <v>26</v>
      </c>
      <c r="F85" s="60" t="s">
        <v>31</v>
      </c>
      <c r="G85" s="61" t="n">
        <v>49</v>
      </c>
    </row>
    <row r="86" customFormat="false" ht="13.8" hidden="false" customHeight="false" outlineLevel="0" collapsed="false">
      <c r="A86" s="55" t="n">
        <f aca="false">C86</f>
        <v>84000112</v>
      </c>
      <c r="B86" s="81" t="s">
        <v>133</v>
      </c>
      <c r="C86" s="75" t="n">
        <v>84000112</v>
      </c>
      <c r="D86" s="82" t="s">
        <v>137</v>
      </c>
      <c r="E86" s="76" t="s">
        <v>138</v>
      </c>
      <c r="F86" s="83" t="s">
        <v>27</v>
      </c>
      <c r="G86" s="84" t="n">
        <v>76</v>
      </c>
    </row>
    <row r="87" customFormat="false" ht="13.8" hidden="false" customHeight="false" outlineLevel="0" collapsed="false">
      <c r="A87" s="55" t="n">
        <f aca="false">C87</f>
        <v>81000014</v>
      </c>
      <c r="B87" s="56" t="s">
        <v>133</v>
      </c>
      <c r="C87" s="57" t="n">
        <v>81000014</v>
      </c>
      <c r="D87" s="58" t="s">
        <v>139</v>
      </c>
      <c r="E87" s="59" t="s">
        <v>26</v>
      </c>
      <c r="F87" s="60" t="s">
        <v>27</v>
      </c>
      <c r="G87" s="61" t="n">
        <v>70</v>
      </c>
    </row>
    <row r="88" customFormat="false" ht="13.8" hidden="false" customHeight="false" outlineLevel="0" collapsed="false">
      <c r="A88" s="55" t="n">
        <f aca="false">C88</f>
        <v>87000032</v>
      </c>
      <c r="B88" s="62" t="s">
        <v>133</v>
      </c>
      <c r="C88" s="63" t="n">
        <v>87000032</v>
      </c>
      <c r="D88" s="58" t="s">
        <v>140</v>
      </c>
      <c r="E88" s="64" t="s">
        <v>26</v>
      </c>
      <c r="F88" s="60" t="s">
        <v>27</v>
      </c>
      <c r="G88" s="61" t="n">
        <v>70</v>
      </c>
    </row>
    <row r="89" customFormat="false" ht="13.8" hidden="false" customHeight="false" outlineLevel="0" collapsed="false">
      <c r="A89" s="55" t="n">
        <f aca="false">C89</f>
        <v>83000020</v>
      </c>
      <c r="B89" s="62" t="s">
        <v>133</v>
      </c>
      <c r="C89" s="63" t="n">
        <v>83000020</v>
      </c>
      <c r="D89" s="58" t="s">
        <v>141</v>
      </c>
      <c r="E89" s="64" t="s">
        <v>142</v>
      </c>
      <c r="F89" s="60" t="s">
        <v>31</v>
      </c>
      <c r="G89" s="61" t="n">
        <v>168</v>
      </c>
    </row>
    <row r="90" customFormat="false" ht="13.8" hidden="false" customHeight="false" outlineLevel="0" collapsed="false">
      <c r="A90" s="55" t="n">
        <f aca="false">C90</f>
        <v>87000040</v>
      </c>
      <c r="B90" s="62" t="s">
        <v>133</v>
      </c>
      <c r="C90" s="63" t="n">
        <v>87000040</v>
      </c>
      <c r="D90" s="58" t="s">
        <v>143</v>
      </c>
      <c r="E90" s="64" t="s">
        <v>144</v>
      </c>
      <c r="F90" s="60" t="s">
        <v>31</v>
      </c>
      <c r="G90" s="61" t="n">
        <v>170</v>
      </c>
    </row>
    <row r="91" customFormat="false" ht="13.8" hidden="false" customHeight="false" outlineLevel="0" collapsed="false">
      <c r="A91" s="55" t="n">
        <f aca="false">C91</f>
        <v>83000046</v>
      </c>
      <c r="B91" s="62" t="s">
        <v>133</v>
      </c>
      <c r="C91" s="63" t="n">
        <v>83000046</v>
      </c>
      <c r="D91" s="58" t="s">
        <v>145</v>
      </c>
      <c r="E91" s="64" t="s">
        <v>146</v>
      </c>
      <c r="F91" s="60" t="s">
        <v>31</v>
      </c>
      <c r="G91" s="61" t="n">
        <v>168</v>
      </c>
    </row>
    <row r="92" customFormat="false" ht="13.8" hidden="false" customHeight="false" outlineLevel="0" collapsed="false">
      <c r="A92" s="55" t="n">
        <f aca="false">C92</f>
        <v>87000059</v>
      </c>
      <c r="B92" s="62" t="s">
        <v>133</v>
      </c>
      <c r="C92" s="63" t="n">
        <v>87000059</v>
      </c>
      <c r="D92" s="58" t="s">
        <v>147</v>
      </c>
      <c r="E92" s="64" t="s">
        <v>144</v>
      </c>
      <c r="F92" s="60" t="s">
        <v>31</v>
      </c>
      <c r="G92" s="61" t="n">
        <v>168</v>
      </c>
    </row>
    <row r="93" customFormat="false" ht="13.8" hidden="false" customHeight="false" outlineLevel="0" collapsed="false">
      <c r="A93" s="55" t="n">
        <f aca="false">C93</f>
        <v>83000062</v>
      </c>
      <c r="B93" s="62" t="s">
        <v>133</v>
      </c>
      <c r="C93" s="63" t="n">
        <v>83000062</v>
      </c>
      <c r="D93" s="58" t="s">
        <v>148</v>
      </c>
      <c r="E93" s="64" t="s">
        <v>142</v>
      </c>
      <c r="F93" s="60" t="s">
        <v>31</v>
      </c>
      <c r="G93" s="61" t="n">
        <v>168</v>
      </c>
    </row>
    <row r="94" customFormat="false" ht="13.8" hidden="false" customHeight="false" outlineLevel="0" collapsed="false">
      <c r="A94" s="55" t="n">
        <f aca="false">C94</f>
        <v>87000067</v>
      </c>
      <c r="B94" s="62" t="s">
        <v>133</v>
      </c>
      <c r="C94" s="63" t="n">
        <v>87000067</v>
      </c>
      <c r="D94" s="58" t="s">
        <v>149</v>
      </c>
      <c r="E94" s="64" t="s">
        <v>144</v>
      </c>
      <c r="F94" s="60" t="s">
        <v>31</v>
      </c>
      <c r="G94" s="61" t="n">
        <v>168</v>
      </c>
    </row>
    <row r="95" customFormat="false" ht="13.8" hidden="false" customHeight="false" outlineLevel="0" collapsed="false">
      <c r="A95" s="55" t="n">
        <f aca="false">C95</f>
        <v>83000089</v>
      </c>
      <c r="B95" s="62" t="s">
        <v>133</v>
      </c>
      <c r="C95" s="63" t="n">
        <v>83000089</v>
      </c>
      <c r="D95" s="58" t="s">
        <v>150</v>
      </c>
      <c r="E95" s="64" t="s">
        <v>26</v>
      </c>
      <c r="F95" s="60" t="s">
        <v>31</v>
      </c>
      <c r="G95" s="61" t="n">
        <v>73</v>
      </c>
    </row>
    <row r="96" customFormat="false" ht="13.8" hidden="false" customHeight="false" outlineLevel="0" collapsed="false">
      <c r="A96" s="55" t="n">
        <f aca="false">C96</f>
        <v>83000097</v>
      </c>
      <c r="B96" s="62" t="s">
        <v>133</v>
      </c>
      <c r="C96" s="63" t="n">
        <v>83000097</v>
      </c>
      <c r="D96" s="58" t="s">
        <v>151</v>
      </c>
      <c r="E96" s="64" t="s">
        <v>152</v>
      </c>
      <c r="F96" s="60" t="s">
        <v>71</v>
      </c>
      <c r="G96" s="61" t="n">
        <v>701</v>
      </c>
    </row>
    <row r="97" customFormat="false" ht="13.8" hidden="false" customHeight="false" outlineLevel="0" collapsed="false">
      <c r="A97" s="55" t="n">
        <f aca="false">C97</f>
        <v>83000100</v>
      </c>
      <c r="B97" s="62" t="s">
        <v>133</v>
      </c>
      <c r="C97" s="63" t="n">
        <v>83000100</v>
      </c>
      <c r="D97" s="58" t="s">
        <v>153</v>
      </c>
      <c r="E97" s="64" t="s">
        <v>152</v>
      </c>
      <c r="F97" s="60" t="s">
        <v>71</v>
      </c>
      <c r="G97" s="61" t="n">
        <v>761</v>
      </c>
    </row>
    <row r="98" customFormat="false" ht="13.8" hidden="false" customHeight="false" outlineLevel="0" collapsed="false">
      <c r="A98" s="55" t="n">
        <f aca="false">C98</f>
        <v>83000127</v>
      </c>
      <c r="B98" s="62" t="s">
        <v>133</v>
      </c>
      <c r="C98" s="63" t="n">
        <v>83000127</v>
      </c>
      <c r="D98" s="58" t="s">
        <v>154</v>
      </c>
      <c r="E98" s="64" t="s">
        <v>101</v>
      </c>
      <c r="F98" s="60" t="s">
        <v>31</v>
      </c>
      <c r="G98" s="61" t="n">
        <v>105</v>
      </c>
    </row>
    <row r="99" customFormat="false" ht="13.8" hidden="false" customHeight="false" outlineLevel="0" collapsed="false">
      <c r="A99" s="55" t="n">
        <f aca="false">C99</f>
        <v>83000151</v>
      </c>
      <c r="B99" s="62" t="s">
        <v>133</v>
      </c>
      <c r="C99" s="63" t="n">
        <v>83000151</v>
      </c>
      <c r="D99" s="58" t="s">
        <v>155</v>
      </c>
      <c r="E99" s="64" t="s">
        <v>101</v>
      </c>
      <c r="F99" s="60" t="s">
        <v>31</v>
      </c>
      <c r="G99" s="61" t="n">
        <v>212</v>
      </c>
    </row>
    <row r="100" customFormat="false" ht="13.8" hidden="false" customHeight="false" outlineLevel="0" collapsed="false">
      <c r="A100" s="55" t="n">
        <f aca="false">C100</f>
        <v>82000212</v>
      </c>
      <c r="B100" s="62" t="s">
        <v>156</v>
      </c>
      <c r="C100" s="63" t="n">
        <v>82000212</v>
      </c>
      <c r="D100" s="77" t="s">
        <v>157</v>
      </c>
      <c r="E100" s="64" t="s">
        <v>158</v>
      </c>
      <c r="F100" s="60" t="s">
        <v>31</v>
      </c>
      <c r="G100" s="61" t="n">
        <v>181</v>
      </c>
    </row>
    <row r="101" customFormat="false" ht="13.8" hidden="false" customHeight="false" outlineLevel="0" collapsed="false">
      <c r="A101" s="55" t="n">
        <f aca="false">C101</f>
        <v>82000417</v>
      </c>
      <c r="B101" s="62" t="s">
        <v>156</v>
      </c>
      <c r="C101" s="63" t="n">
        <v>82000417</v>
      </c>
      <c r="D101" s="77" t="s">
        <v>159</v>
      </c>
      <c r="E101" s="64" t="s">
        <v>160</v>
      </c>
      <c r="F101" s="60" t="s">
        <v>161</v>
      </c>
      <c r="G101" s="61" t="n">
        <v>198</v>
      </c>
    </row>
    <row r="102" customFormat="false" ht="13.8" hidden="false" customHeight="false" outlineLevel="0" collapsed="false">
      <c r="A102" s="55" t="n">
        <f aca="false">C102</f>
        <v>82000557</v>
      </c>
      <c r="B102" s="62" t="s">
        <v>156</v>
      </c>
      <c r="C102" s="63" t="n">
        <v>82000557</v>
      </c>
      <c r="D102" s="58" t="s">
        <v>162</v>
      </c>
      <c r="E102" s="64" t="s">
        <v>163</v>
      </c>
      <c r="F102" s="60" t="s">
        <v>164</v>
      </c>
      <c r="G102" s="61" t="n">
        <v>180</v>
      </c>
    </row>
    <row r="103" customFormat="false" ht="13.8" hidden="false" customHeight="false" outlineLevel="0" collapsed="false">
      <c r="A103" s="55" t="n">
        <f aca="false">C103</f>
        <v>82000646</v>
      </c>
      <c r="B103" s="65" t="s">
        <v>156</v>
      </c>
      <c r="C103" s="66" t="n">
        <v>82000646</v>
      </c>
      <c r="D103" s="85" t="s">
        <v>165</v>
      </c>
      <c r="E103" s="67" t="s">
        <v>166</v>
      </c>
      <c r="F103" s="86" t="s">
        <v>161</v>
      </c>
      <c r="G103" s="87" t="n">
        <v>855</v>
      </c>
    </row>
    <row r="104" customFormat="false" ht="13.8" hidden="false" customHeight="false" outlineLevel="0" collapsed="false">
      <c r="A104" s="55" t="n">
        <f aca="false">C104</f>
        <v>82000662</v>
      </c>
      <c r="B104" s="78" t="s">
        <v>156</v>
      </c>
      <c r="C104" s="88" t="n">
        <v>82000662</v>
      </c>
      <c r="D104" s="58" t="s">
        <v>167</v>
      </c>
      <c r="E104" s="73" t="s">
        <v>166</v>
      </c>
      <c r="F104" s="60" t="s">
        <v>161</v>
      </c>
      <c r="G104" s="61" t="n">
        <v>810</v>
      </c>
    </row>
    <row r="105" customFormat="false" ht="13.8" hidden="false" customHeight="false" outlineLevel="0" collapsed="false">
      <c r="A105" s="55" t="n">
        <f aca="false">C105</f>
        <v>82000689</v>
      </c>
      <c r="B105" s="69" t="s">
        <v>156</v>
      </c>
      <c r="C105" s="63" t="n">
        <v>82000689</v>
      </c>
      <c r="D105" s="58" t="s">
        <v>168</v>
      </c>
      <c r="E105" s="64" t="s">
        <v>166</v>
      </c>
      <c r="F105" s="60" t="s">
        <v>161</v>
      </c>
      <c r="G105" s="61" t="n">
        <v>317</v>
      </c>
    </row>
    <row r="106" customFormat="false" ht="13.8" hidden="false" customHeight="false" outlineLevel="0" collapsed="false">
      <c r="A106" s="55" t="n">
        <f aca="false">C106</f>
        <v>82000921</v>
      </c>
      <c r="B106" s="69" t="s">
        <v>156</v>
      </c>
      <c r="C106" s="63" t="n">
        <v>82000921</v>
      </c>
      <c r="D106" s="58" t="s">
        <v>169</v>
      </c>
      <c r="E106" s="64" t="s">
        <v>138</v>
      </c>
      <c r="F106" s="60" t="s">
        <v>161</v>
      </c>
      <c r="G106" s="61" t="n">
        <v>144</v>
      </c>
    </row>
    <row r="107" customFormat="false" ht="13.8" hidden="false" customHeight="false" outlineLevel="0" collapsed="false">
      <c r="A107" s="55" t="n">
        <f aca="false">C107</f>
        <v>82000948</v>
      </c>
      <c r="B107" s="69" t="s">
        <v>156</v>
      </c>
      <c r="C107" s="63" t="n">
        <v>82000948</v>
      </c>
      <c r="D107" s="77" t="s">
        <v>170</v>
      </c>
      <c r="E107" s="64" t="s">
        <v>138</v>
      </c>
      <c r="F107" s="60" t="s">
        <v>161</v>
      </c>
      <c r="G107" s="61" t="n">
        <v>144</v>
      </c>
    </row>
    <row r="108" customFormat="false" ht="13.8" hidden="false" customHeight="false" outlineLevel="0" collapsed="false">
      <c r="A108" s="55" t="n">
        <f aca="false">C108</f>
        <v>82000980</v>
      </c>
      <c r="B108" s="69" t="s">
        <v>156</v>
      </c>
      <c r="C108" s="63" t="n">
        <v>82000980</v>
      </c>
      <c r="D108" s="58" t="s">
        <v>171</v>
      </c>
      <c r="E108" s="64" t="s">
        <v>172</v>
      </c>
      <c r="F108" s="60" t="s">
        <v>31</v>
      </c>
      <c r="G108" s="61" t="n">
        <v>2093</v>
      </c>
    </row>
    <row r="109" customFormat="false" ht="13.8" hidden="false" customHeight="false" outlineLevel="0" collapsed="false">
      <c r="A109" s="55" t="n">
        <f aca="false">C109</f>
        <v>85300047</v>
      </c>
      <c r="B109" s="69" t="s">
        <v>156</v>
      </c>
      <c r="C109" s="63" t="n">
        <v>85300047</v>
      </c>
      <c r="D109" s="58" t="s">
        <v>173</v>
      </c>
      <c r="E109" s="64" t="s">
        <v>33</v>
      </c>
      <c r="F109" s="60" t="s">
        <v>27</v>
      </c>
      <c r="G109" s="61" t="n">
        <v>144</v>
      </c>
    </row>
    <row r="110" customFormat="false" ht="13.8" hidden="false" customHeight="false" outlineLevel="0" collapsed="false">
      <c r="A110" s="55" t="n">
        <f aca="false">C110</f>
        <v>85300039</v>
      </c>
      <c r="B110" s="69" t="s">
        <v>156</v>
      </c>
      <c r="C110" s="63" t="n">
        <v>85300039</v>
      </c>
      <c r="D110" s="58" t="s">
        <v>174</v>
      </c>
      <c r="E110" s="64" t="s">
        <v>175</v>
      </c>
      <c r="F110" s="60" t="s">
        <v>164</v>
      </c>
      <c r="G110" s="61" t="n">
        <v>44</v>
      </c>
    </row>
    <row r="111" customFormat="false" ht="13.8" hidden="false" customHeight="false" outlineLevel="0" collapsed="false">
      <c r="A111" s="55" t="n">
        <f aca="false">C111</f>
        <v>82001138</v>
      </c>
      <c r="B111" s="69" t="s">
        <v>156</v>
      </c>
      <c r="C111" s="63" t="n">
        <v>82001138</v>
      </c>
      <c r="D111" s="58" t="s">
        <v>176</v>
      </c>
      <c r="E111" s="64" t="s">
        <v>33</v>
      </c>
      <c r="F111" s="60" t="s">
        <v>31</v>
      </c>
      <c r="G111" s="61" t="n">
        <v>251</v>
      </c>
    </row>
    <row r="112" customFormat="false" ht="13.8" hidden="false" customHeight="false" outlineLevel="0" collapsed="false">
      <c r="A112" s="55" t="n">
        <f aca="false">C112</f>
        <v>82000190</v>
      </c>
      <c r="B112" s="69" t="s">
        <v>177</v>
      </c>
      <c r="C112" s="63" t="n">
        <v>82000190</v>
      </c>
      <c r="D112" s="77" t="s">
        <v>178</v>
      </c>
      <c r="E112" s="64" t="s">
        <v>179</v>
      </c>
      <c r="F112" s="60" t="s">
        <v>71</v>
      </c>
      <c r="G112" s="61" t="n">
        <v>198</v>
      </c>
    </row>
    <row r="113" customFormat="false" ht="13.8" hidden="false" customHeight="false" outlineLevel="0" collapsed="false">
      <c r="A113" s="55" t="n">
        <f aca="false">C113</f>
        <v>82000239</v>
      </c>
      <c r="B113" s="69" t="s">
        <v>177</v>
      </c>
      <c r="C113" s="63" t="n">
        <v>82000239</v>
      </c>
      <c r="D113" s="58" t="s">
        <v>180</v>
      </c>
      <c r="E113" s="64" t="s">
        <v>181</v>
      </c>
      <c r="F113" s="60" t="s">
        <v>27</v>
      </c>
      <c r="G113" s="61" t="n">
        <v>161</v>
      </c>
    </row>
    <row r="114" customFormat="false" ht="13.8" hidden="false" customHeight="false" outlineLevel="0" collapsed="false">
      <c r="A114" s="55" t="n">
        <f aca="false">C114</f>
        <v>82000247</v>
      </c>
      <c r="B114" s="69" t="s">
        <v>177</v>
      </c>
      <c r="C114" s="63" t="n">
        <v>82000247</v>
      </c>
      <c r="D114" s="58" t="s">
        <v>182</v>
      </c>
      <c r="E114" s="64" t="s">
        <v>181</v>
      </c>
      <c r="F114" s="60" t="s">
        <v>27</v>
      </c>
      <c r="G114" s="61" t="n">
        <v>161</v>
      </c>
    </row>
    <row r="115" customFormat="false" ht="13.8" hidden="false" customHeight="false" outlineLevel="0" collapsed="false">
      <c r="A115" s="55" t="n">
        <f aca="false">C115</f>
        <v>82000255</v>
      </c>
      <c r="B115" s="81" t="s">
        <v>177</v>
      </c>
      <c r="C115" s="89" t="n">
        <v>82000255</v>
      </c>
      <c r="D115" s="77" t="s">
        <v>183</v>
      </c>
      <c r="E115" s="76" t="s">
        <v>181</v>
      </c>
      <c r="F115" s="60" t="s">
        <v>27</v>
      </c>
      <c r="G115" s="61" t="n">
        <v>161</v>
      </c>
    </row>
    <row r="116" customFormat="false" ht="13.8" hidden="false" customHeight="false" outlineLevel="0" collapsed="false">
      <c r="A116" s="55" t="n">
        <f aca="false">C116</f>
        <v>82000263</v>
      </c>
      <c r="B116" s="56" t="s">
        <v>177</v>
      </c>
      <c r="C116" s="57" t="n">
        <v>82000263</v>
      </c>
      <c r="D116" s="58" t="s">
        <v>184</v>
      </c>
      <c r="E116" s="59" t="s">
        <v>181</v>
      </c>
      <c r="F116" s="60" t="s">
        <v>27</v>
      </c>
      <c r="G116" s="61" t="n">
        <v>161</v>
      </c>
    </row>
    <row r="117" customFormat="false" ht="13.8" hidden="false" customHeight="false" outlineLevel="0" collapsed="false">
      <c r="A117" s="55" t="n">
        <f aca="false">C117</f>
        <v>82000271</v>
      </c>
      <c r="B117" s="62" t="s">
        <v>177</v>
      </c>
      <c r="C117" s="63" t="n">
        <v>82000271</v>
      </c>
      <c r="D117" s="58" t="s">
        <v>185</v>
      </c>
      <c r="E117" s="64" t="s">
        <v>181</v>
      </c>
      <c r="F117" s="60" t="s">
        <v>27</v>
      </c>
      <c r="G117" s="61" t="n">
        <v>161</v>
      </c>
    </row>
    <row r="118" customFormat="false" ht="13.8" hidden="false" customHeight="false" outlineLevel="0" collapsed="false">
      <c r="A118" s="55" t="n">
        <f aca="false">C118</f>
        <v>82000280</v>
      </c>
      <c r="B118" s="62" t="s">
        <v>177</v>
      </c>
      <c r="C118" s="63" t="n">
        <v>82000280</v>
      </c>
      <c r="D118" s="58" t="s">
        <v>186</v>
      </c>
      <c r="E118" s="64" t="s">
        <v>181</v>
      </c>
      <c r="F118" s="60" t="s">
        <v>27</v>
      </c>
      <c r="G118" s="61" t="n">
        <v>161</v>
      </c>
    </row>
    <row r="119" customFormat="false" ht="13.8" hidden="false" customHeight="false" outlineLevel="0" collapsed="false">
      <c r="A119" s="55" t="n">
        <f aca="false">C119</f>
        <v>82000298</v>
      </c>
      <c r="B119" s="62" t="s">
        <v>177</v>
      </c>
      <c r="C119" s="63" t="n">
        <v>82000298</v>
      </c>
      <c r="D119" s="58" t="s">
        <v>187</v>
      </c>
      <c r="E119" s="64" t="s">
        <v>188</v>
      </c>
      <c r="F119" s="60" t="s">
        <v>164</v>
      </c>
      <c r="G119" s="61" t="n">
        <v>144</v>
      </c>
    </row>
    <row r="120" customFormat="false" ht="13.8" hidden="false" customHeight="false" outlineLevel="0" collapsed="false">
      <c r="A120" s="55" t="n">
        <f aca="false">C120</f>
        <v>82000301</v>
      </c>
      <c r="B120" s="62" t="s">
        <v>177</v>
      </c>
      <c r="C120" s="63" t="n">
        <v>82000301</v>
      </c>
      <c r="D120" s="58" t="s">
        <v>189</v>
      </c>
      <c r="E120" s="64" t="s">
        <v>188</v>
      </c>
      <c r="F120" s="60" t="s">
        <v>164</v>
      </c>
      <c r="G120" s="61" t="n">
        <v>144</v>
      </c>
    </row>
    <row r="121" customFormat="false" ht="13.8" hidden="false" customHeight="false" outlineLevel="0" collapsed="false">
      <c r="A121" s="55" t="str">
        <f aca="false">C121</f>
        <v>00005850</v>
      </c>
      <c r="B121" s="62" t="s">
        <v>177</v>
      </c>
      <c r="C121" s="63" t="s">
        <v>190</v>
      </c>
      <c r="D121" s="58" t="s">
        <v>191</v>
      </c>
      <c r="E121" s="64" t="s">
        <v>192</v>
      </c>
      <c r="F121" s="60" t="s">
        <v>71</v>
      </c>
      <c r="G121" s="61" t="n">
        <v>254</v>
      </c>
    </row>
    <row r="122" customFormat="false" ht="13.8" hidden="false" customHeight="false" outlineLevel="0" collapsed="false">
      <c r="A122" s="55" t="n">
        <f aca="false">C122</f>
        <v>82000352</v>
      </c>
      <c r="B122" s="62" t="s">
        <v>177</v>
      </c>
      <c r="C122" s="63" t="n">
        <v>82000352</v>
      </c>
      <c r="D122" s="58" t="s">
        <v>193</v>
      </c>
      <c r="E122" s="64" t="s">
        <v>179</v>
      </c>
      <c r="F122" s="60" t="s">
        <v>161</v>
      </c>
      <c r="G122" s="61" t="n">
        <v>222</v>
      </c>
    </row>
    <row r="123" customFormat="false" ht="13.8" hidden="false" customHeight="false" outlineLevel="0" collapsed="false">
      <c r="A123" s="55" t="n">
        <f aca="false">C123</f>
        <v>82000360</v>
      </c>
      <c r="B123" s="62" t="s">
        <v>177</v>
      </c>
      <c r="C123" s="63" t="n">
        <v>82000360</v>
      </c>
      <c r="D123" s="58" t="s">
        <v>194</v>
      </c>
      <c r="E123" s="64" t="s">
        <v>179</v>
      </c>
      <c r="F123" s="60" t="s">
        <v>71</v>
      </c>
      <c r="G123" s="61" t="n">
        <v>395</v>
      </c>
    </row>
    <row r="124" customFormat="false" ht="13.8" hidden="false" customHeight="false" outlineLevel="0" collapsed="false">
      <c r="A124" s="55" t="n">
        <f aca="false">C124</f>
        <v>82000387</v>
      </c>
      <c r="B124" s="62" t="s">
        <v>177</v>
      </c>
      <c r="C124" s="63" t="n">
        <v>82000387</v>
      </c>
      <c r="D124" s="58" t="s">
        <v>195</v>
      </c>
      <c r="E124" s="64" t="s">
        <v>179</v>
      </c>
      <c r="F124" s="60" t="s">
        <v>71</v>
      </c>
      <c r="G124" s="61" t="n">
        <v>224</v>
      </c>
    </row>
    <row r="125" customFormat="false" ht="13.8" hidden="false" customHeight="false" outlineLevel="0" collapsed="false">
      <c r="A125" s="55" t="n">
        <f aca="false">C125</f>
        <v>82000395</v>
      </c>
      <c r="B125" s="62" t="s">
        <v>177</v>
      </c>
      <c r="C125" s="63" t="n">
        <v>82000395</v>
      </c>
      <c r="D125" s="77" t="s">
        <v>196</v>
      </c>
      <c r="E125" s="64" t="s">
        <v>179</v>
      </c>
      <c r="F125" s="60" t="s">
        <v>161</v>
      </c>
      <c r="G125" s="61" t="n">
        <v>217</v>
      </c>
    </row>
    <row r="126" customFormat="false" ht="13.8" hidden="false" customHeight="false" outlineLevel="0" collapsed="false">
      <c r="A126" s="55" t="n">
        <f aca="false">C126</f>
        <v>82000743</v>
      </c>
      <c r="B126" s="62" t="s">
        <v>177</v>
      </c>
      <c r="C126" s="63" t="n">
        <v>82000743</v>
      </c>
      <c r="D126" s="58" t="s">
        <v>197</v>
      </c>
      <c r="E126" s="64" t="s">
        <v>179</v>
      </c>
      <c r="F126" s="60" t="s">
        <v>27</v>
      </c>
      <c r="G126" s="61" t="n">
        <v>161</v>
      </c>
    </row>
    <row r="127" customFormat="false" ht="13.8" hidden="false" customHeight="false" outlineLevel="0" collapsed="false">
      <c r="A127" s="55" t="n">
        <f aca="false">C127</f>
        <v>82000778</v>
      </c>
      <c r="B127" s="62" t="s">
        <v>177</v>
      </c>
      <c r="C127" s="63" t="n">
        <v>82000778</v>
      </c>
      <c r="D127" s="58" t="s">
        <v>198</v>
      </c>
      <c r="E127" s="64" t="s">
        <v>179</v>
      </c>
      <c r="F127" s="60" t="s">
        <v>71</v>
      </c>
      <c r="G127" s="61" t="n">
        <v>144</v>
      </c>
    </row>
    <row r="128" customFormat="false" ht="13.8" hidden="false" customHeight="false" outlineLevel="0" collapsed="false">
      <c r="A128" s="55" t="n">
        <f aca="false">C128</f>
        <v>82000786</v>
      </c>
      <c r="B128" s="62" t="s">
        <v>177</v>
      </c>
      <c r="C128" s="63" t="n">
        <v>82000786</v>
      </c>
      <c r="D128" s="58" t="s">
        <v>199</v>
      </c>
      <c r="E128" s="64" t="s">
        <v>200</v>
      </c>
      <c r="F128" s="60" t="s">
        <v>31</v>
      </c>
      <c r="G128" s="61" t="n">
        <v>232</v>
      </c>
    </row>
    <row r="129" customFormat="false" ht="13.8" hidden="false" customHeight="false" outlineLevel="0" collapsed="false">
      <c r="A129" s="55" t="n">
        <f aca="false">C129</f>
        <v>82000794</v>
      </c>
      <c r="B129" s="62" t="s">
        <v>177</v>
      </c>
      <c r="C129" s="63" t="n">
        <v>82000794</v>
      </c>
      <c r="D129" s="58" t="s">
        <v>201</v>
      </c>
      <c r="E129" s="64" t="s">
        <v>179</v>
      </c>
      <c r="F129" s="60" t="s">
        <v>71</v>
      </c>
      <c r="G129" s="61" t="n">
        <v>256</v>
      </c>
    </row>
    <row r="130" customFormat="false" ht="13.8" hidden="false" customHeight="false" outlineLevel="0" collapsed="false">
      <c r="A130" s="55" t="n">
        <f aca="false">C130</f>
        <v>82000808</v>
      </c>
      <c r="B130" s="62" t="s">
        <v>177</v>
      </c>
      <c r="C130" s="63" t="n">
        <v>82000808</v>
      </c>
      <c r="D130" s="58" t="s">
        <v>202</v>
      </c>
      <c r="E130" s="64" t="s">
        <v>179</v>
      </c>
      <c r="F130" s="60" t="s">
        <v>71</v>
      </c>
      <c r="G130" s="61" t="n">
        <v>256</v>
      </c>
    </row>
    <row r="131" customFormat="false" ht="13.8" hidden="false" customHeight="false" outlineLevel="0" collapsed="false">
      <c r="A131" s="55" t="n">
        <f aca="false">C131</f>
        <v>82000816</v>
      </c>
      <c r="B131" s="62" t="s">
        <v>177</v>
      </c>
      <c r="C131" s="63" t="n">
        <v>82000816</v>
      </c>
      <c r="D131" s="58" t="s">
        <v>203</v>
      </c>
      <c r="E131" s="64" t="s">
        <v>26</v>
      </c>
      <c r="F131" s="60" t="s">
        <v>31</v>
      </c>
      <c r="G131" s="61" t="n">
        <v>73</v>
      </c>
    </row>
    <row r="132" customFormat="false" ht="13.8" hidden="false" customHeight="false" outlineLevel="0" collapsed="false">
      <c r="A132" s="55" t="n">
        <f aca="false">C132</f>
        <v>82000832</v>
      </c>
      <c r="B132" s="62" t="s">
        <v>177</v>
      </c>
      <c r="C132" s="63" t="n">
        <v>82000832</v>
      </c>
      <c r="D132" s="58" t="s">
        <v>204</v>
      </c>
      <c r="E132" s="64" t="s">
        <v>205</v>
      </c>
      <c r="F132" s="60" t="s">
        <v>31</v>
      </c>
      <c r="G132" s="61" t="n">
        <v>73</v>
      </c>
    </row>
    <row r="133" customFormat="false" ht="13.8" hidden="false" customHeight="false" outlineLevel="0" collapsed="false">
      <c r="A133" s="55" t="n">
        <f aca="false">C133</f>
        <v>82000859</v>
      </c>
      <c r="B133" s="62" t="s">
        <v>177</v>
      </c>
      <c r="C133" s="63" t="n">
        <v>82000859</v>
      </c>
      <c r="D133" s="58" t="s">
        <v>206</v>
      </c>
      <c r="E133" s="64" t="s">
        <v>26</v>
      </c>
      <c r="F133" s="60" t="s">
        <v>31</v>
      </c>
      <c r="G133" s="61" t="n">
        <v>73</v>
      </c>
    </row>
    <row r="134" customFormat="false" ht="13.8" hidden="false" customHeight="false" outlineLevel="0" collapsed="false">
      <c r="A134" s="55" t="n">
        <f aca="false">C134</f>
        <v>82000875</v>
      </c>
      <c r="B134" s="62" t="s">
        <v>177</v>
      </c>
      <c r="C134" s="63" t="n">
        <v>82000875</v>
      </c>
      <c r="D134" s="58" t="s">
        <v>207</v>
      </c>
      <c r="E134" s="64" t="s">
        <v>26</v>
      </c>
      <c r="F134" s="60" t="s">
        <v>31</v>
      </c>
      <c r="G134" s="61" t="n">
        <v>73</v>
      </c>
    </row>
    <row r="135" customFormat="false" ht="13.8" hidden="false" customHeight="false" outlineLevel="0" collapsed="false">
      <c r="A135" s="55" t="n">
        <f aca="false">C135</f>
        <v>82000883</v>
      </c>
      <c r="B135" s="62" t="s">
        <v>177</v>
      </c>
      <c r="C135" s="63" t="n">
        <v>82000883</v>
      </c>
      <c r="D135" s="58" t="s">
        <v>208</v>
      </c>
      <c r="E135" s="64" t="s">
        <v>209</v>
      </c>
      <c r="F135" s="60" t="s">
        <v>27</v>
      </c>
      <c r="G135" s="61" t="n">
        <v>212</v>
      </c>
    </row>
    <row r="136" customFormat="false" ht="13.8" hidden="false" customHeight="false" outlineLevel="0" collapsed="false">
      <c r="A136" s="55" t="n">
        <f aca="false">C136</f>
        <v>82000891</v>
      </c>
      <c r="B136" s="62" t="s">
        <v>177</v>
      </c>
      <c r="C136" s="63" t="n">
        <v>82000891</v>
      </c>
      <c r="D136" s="58" t="s">
        <v>210</v>
      </c>
      <c r="E136" s="64" t="s">
        <v>209</v>
      </c>
      <c r="F136" s="60" t="s">
        <v>27</v>
      </c>
      <c r="G136" s="61" t="n">
        <v>144</v>
      </c>
    </row>
    <row r="137" customFormat="false" ht="13.8" hidden="false" customHeight="false" outlineLevel="0" collapsed="false">
      <c r="A137" s="55" t="n">
        <f aca="false">C137</f>
        <v>82000905</v>
      </c>
      <c r="B137" s="62" t="s">
        <v>177</v>
      </c>
      <c r="C137" s="63" t="n">
        <v>82000905</v>
      </c>
      <c r="D137" s="58" t="s">
        <v>211</v>
      </c>
      <c r="E137" s="64" t="s">
        <v>209</v>
      </c>
      <c r="F137" s="60" t="s">
        <v>27</v>
      </c>
      <c r="G137" s="61" t="n">
        <v>212</v>
      </c>
    </row>
    <row r="138" customFormat="false" ht="13.8" hidden="false" customHeight="false" outlineLevel="0" collapsed="false">
      <c r="A138" s="55" t="n">
        <f aca="false">C138</f>
        <v>82000913</v>
      </c>
      <c r="B138" s="62" t="s">
        <v>177</v>
      </c>
      <c r="C138" s="63" t="n">
        <v>82000913</v>
      </c>
      <c r="D138" s="58" t="s">
        <v>212</v>
      </c>
      <c r="E138" s="64" t="s">
        <v>209</v>
      </c>
      <c r="F138" s="60" t="s">
        <v>27</v>
      </c>
      <c r="G138" s="61" t="n">
        <v>144</v>
      </c>
    </row>
    <row r="139" customFormat="false" ht="13.8" hidden="false" customHeight="false" outlineLevel="0" collapsed="false">
      <c r="A139" s="55" t="n">
        <f aca="false">C139</f>
        <v>82001073</v>
      </c>
      <c r="B139" s="62" t="s">
        <v>177</v>
      </c>
      <c r="C139" s="63" t="n">
        <v>82001073</v>
      </c>
      <c r="D139" s="58" t="s">
        <v>213</v>
      </c>
      <c r="E139" s="64" t="s">
        <v>33</v>
      </c>
      <c r="F139" s="60" t="s">
        <v>31</v>
      </c>
      <c r="G139" s="61" t="n">
        <v>78</v>
      </c>
    </row>
    <row r="140" customFormat="false" ht="13.8" hidden="false" customHeight="false" outlineLevel="0" collapsed="false">
      <c r="A140" s="55" t="n">
        <f aca="false">C140</f>
        <v>82001103</v>
      </c>
      <c r="B140" s="62" t="s">
        <v>177</v>
      </c>
      <c r="C140" s="63" t="n">
        <v>82001103</v>
      </c>
      <c r="D140" s="58" t="s">
        <v>214</v>
      </c>
      <c r="E140" s="64" t="s">
        <v>215</v>
      </c>
      <c r="F140" s="60" t="s">
        <v>27</v>
      </c>
      <c r="G140" s="61" t="n">
        <v>161</v>
      </c>
    </row>
    <row r="141" customFormat="false" ht="13.8" hidden="false" customHeight="false" outlineLevel="0" collapsed="false">
      <c r="A141" s="55" t="n">
        <f aca="false">C141</f>
        <v>82001120</v>
      </c>
      <c r="B141" s="62" t="s">
        <v>177</v>
      </c>
      <c r="C141" s="63" t="n">
        <v>82001120</v>
      </c>
      <c r="D141" s="58" t="s">
        <v>216</v>
      </c>
      <c r="E141" s="64" t="s">
        <v>215</v>
      </c>
      <c r="F141" s="60" t="s">
        <v>27</v>
      </c>
      <c r="G141" s="61" t="n">
        <v>161</v>
      </c>
    </row>
    <row r="142" customFormat="false" ht="13.8" hidden="false" customHeight="false" outlineLevel="0" collapsed="false">
      <c r="A142" s="55" t="n">
        <f aca="false">C142</f>
        <v>82001154</v>
      </c>
      <c r="B142" s="62" t="s">
        <v>177</v>
      </c>
      <c r="C142" s="63" t="n">
        <v>82001154</v>
      </c>
      <c r="D142" s="58" t="s">
        <v>217</v>
      </c>
      <c r="E142" s="64" t="s">
        <v>218</v>
      </c>
      <c r="F142" s="60" t="s">
        <v>71</v>
      </c>
      <c r="G142" s="61" t="n">
        <v>198</v>
      </c>
    </row>
    <row r="143" customFormat="false" ht="13.8" hidden="false" customHeight="false" outlineLevel="0" collapsed="false">
      <c r="A143" s="55" t="n">
        <f aca="false">C143</f>
        <v>82001170</v>
      </c>
      <c r="B143" s="62" t="s">
        <v>177</v>
      </c>
      <c r="C143" s="63" t="n">
        <v>82001170</v>
      </c>
      <c r="D143" s="58" t="s">
        <v>219</v>
      </c>
      <c r="E143" s="64" t="s">
        <v>220</v>
      </c>
      <c r="F143" s="60" t="s">
        <v>71</v>
      </c>
      <c r="G143" s="61" t="n">
        <v>410</v>
      </c>
    </row>
    <row r="144" customFormat="false" ht="13.8" hidden="false" customHeight="false" outlineLevel="0" collapsed="false">
      <c r="A144" s="55" t="n">
        <f aca="false">C144</f>
        <v>82001189</v>
      </c>
      <c r="B144" s="62" t="s">
        <v>177</v>
      </c>
      <c r="C144" s="63" t="n">
        <v>82001189</v>
      </c>
      <c r="D144" s="58" t="s">
        <v>221</v>
      </c>
      <c r="E144" s="64" t="s">
        <v>220</v>
      </c>
      <c r="F144" s="60" t="s">
        <v>71</v>
      </c>
      <c r="G144" s="61" t="n">
        <v>214</v>
      </c>
    </row>
    <row r="145" customFormat="false" ht="13.8" hidden="false" customHeight="false" outlineLevel="0" collapsed="false">
      <c r="A145" s="55" t="n">
        <f aca="false">C145</f>
        <v>82001286</v>
      </c>
      <c r="B145" s="62" t="s">
        <v>177</v>
      </c>
      <c r="C145" s="63" t="n">
        <v>82001286</v>
      </c>
      <c r="D145" s="58" t="s">
        <v>222</v>
      </c>
      <c r="E145" s="64" t="s">
        <v>223</v>
      </c>
      <c r="F145" s="60" t="s">
        <v>31</v>
      </c>
      <c r="G145" s="61" t="n">
        <v>361</v>
      </c>
    </row>
    <row r="146" customFormat="false" ht="13.8" hidden="false" customHeight="false" outlineLevel="0" collapsed="false">
      <c r="A146" s="55" t="n">
        <f aca="false">C146</f>
        <v>82001294</v>
      </c>
      <c r="B146" s="62" t="s">
        <v>177</v>
      </c>
      <c r="C146" s="63" t="n">
        <v>82001294</v>
      </c>
      <c r="D146" s="58" t="s">
        <v>224</v>
      </c>
      <c r="E146" s="64" t="s">
        <v>223</v>
      </c>
      <c r="F146" s="60" t="s">
        <v>31</v>
      </c>
      <c r="G146" s="61" t="n">
        <v>186</v>
      </c>
    </row>
    <row r="147" customFormat="false" ht="13.8" hidden="false" customHeight="false" outlineLevel="0" collapsed="false">
      <c r="A147" s="55" t="n">
        <f aca="false">C147</f>
        <v>5015</v>
      </c>
      <c r="B147" s="62" t="s">
        <v>177</v>
      </c>
      <c r="C147" s="63" t="n">
        <v>5015</v>
      </c>
      <c r="D147" s="58" t="s">
        <v>225</v>
      </c>
      <c r="E147" s="64" t="s">
        <v>226</v>
      </c>
      <c r="F147" s="60" t="s">
        <v>161</v>
      </c>
      <c r="G147" s="61" t="n">
        <v>75</v>
      </c>
    </row>
    <row r="148" customFormat="false" ht="13.8" hidden="false" customHeight="false" outlineLevel="0" collapsed="false">
      <c r="A148" s="55" t="n">
        <f aca="false">C148</f>
        <v>5181</v>
      </c>
      <c r="B148" s="62" t="s">
        <v>177</v>
      </c>
      <c r="C148" s="63" t="n">
        <v>5181</v>
      </c>
      <c r="D148" s="58" t="s">
        <v>227</v>
      </c>
      <c r="E148" s="64" t="s">
        <v>226</v>
      </c>
      <c r="F148" s="60" t="s">
        <v>161</v>
      </c>
      <c r="G148" s="61" t="n">
        <v>360</v>
      </c>
    </row>
    <row r="149" customFormat="false" ht="13.8" hidden="false" customHeight="false" outlineLevel="0" collapsed="false">
      <c r="A149" s="55" t="n">
        <f aca="false">C149</f>
        <v>82001391</v>
      </c>
      <c r="B149" s="62" t="s">
        <v>177</v>
      </c>
      <c r="C149" s="63" t="n">
        <v>82001391</v>
      </c>
      <c r="D149" s="58" t="s">
        <v>228</v>
      </c>
      <c r="E149" s="64" t="s">
        <v>158</v>
      </c>
      <c r="F149" s="60" t="s">
        <v>31</v>
      </c>
      <c r="G149" s="61" t="n">
        <v>428</v>
      </c>
    </row>
    <row r="150" customFormat="false" ht="13.8" hidden="false" customHeight="false" outlineLevel="0" collapsed="false">
      <c r="A150" s="55" t="n">
        <f aca="false">C150</f>
        <v>82001499</v>
      </c>
      <c r="B150" s="62" t="s">
        <v>177</v>
      </c>
      <c r="C150" s="63" t="n">
        <v>82001499</v>
      </c>
      <c r="D150" s="58" t="s">
        <v>229</v>
      </c>
      <c r="E150" s="64" t="s">
        <v>30</v>
      </c>
      <c r="F150" s="60" t="s">
        <v>31</v>
      </c>
      <c r="G150" s="61" t="n">
        <v>8</v>
      </c>
    </row>
    <row r="151" customFormat="false" ht="13.8" hidden="false" customHeight="false" outlineLevel="0" collapsed="false">
      <c r="A151" s="55" t="n">
        <f aca="false">C151</f>
        <v>82001502</v>
      </c>
      <c r="B151" s="62" t="s">
        <v>177</v>
      </c>
      <c r="C151" s="63" t="n">
        <v>82001502</v>
      </c>
      <c r="D151" s="58" t="s">
        <v>230</v>
      </c>
      <c r="E151" s="64" t="s">
        <v>231</v>
      </c>
      <c r="F151" s="60" t="s">
        <v>71</v>
      </c>
      <c r="G151" s="61" t="n">
        <v>622</v>
      </c>
    </row>
    <row r="152" customFormat="false" ht="13.8" hidden="false" customHeight="false" outlineLevel="0" collapsed="false">
      <c r="A152" s="55" t="n">
        <f aca="false">C152</f>
        <v>82001545</v>
      </c>
      <c r="B152" s="62" t="s">
        <v>177</v>
      </c>
      <c r="C152" s="63" t="n">
        <v>82001545</v>
      </c>
      <c r="D152" s="58" t="s">
        <v>232</v>
      </c>
      <c r="E152" s="64" t="s">
        <v>209</v>
      </c>
      <c r="F152" s="60" t="s">
        <v>164</v>
      </c>
      <c r="G152" s="61" t="n">
        <v>144</v>
      </c>
    </row>
    <row r="153" customFormat="false" ht="13.8" hidden="false" customHeight="false" outlineLevel="0" collapsed="false">
      <c r="A153" s="55" t="n">
        <f aca="false">C153</f>
        <v>82001510</v>
      </c>
      <c r="B153" s="62" t="s">
        <v>177</v>
      </c>
      <c r="C153" s="63" t="n">
        <v>82001510</v>
      </c>
      <c r="D153" s="58" t="s">
        <v>233</v>
      </c>
      <c r="E153" s="64" t="s">
        <v>220</v>
      </c>
      <c r="F153" s="60" t="s">
        <v>71</v>
      </c>
      <c r="G153" s="61" t="n">
        <v>521</v>
      </c>
    </row>
    <row r="154" customFormat="false" ht="13.8" hidden="false" customHeight="false" outlineLevel="0" collapsed="false">
      <c r="A154" s="55" t="n">
        <f aca="false">C154</f>
        <v>82001529</v>
      </c>
      <c r="B154" s="62" t="s">
        <v>177</v>
      </c>
      <c r="C154" s="63" t="n">
        <v>82001529</v>
      </c>
      <c r="D154" s="77" t="s">
        <v>234</v>
      </c>
      <c r="E154" s="64" t="s">
        <v>220</v>
      </c>
      <c r="F154" s="60" t="s">
        <v>71</v>
      </c>
      <c r="G154" s="61" t="n">
        <v>521</v>
      </c>
    </row>
    <row r="155" customFormat="false" ht="13.8" hidden="false" customHeight="false" outlineLevel="0" collapsed="false">
      <c r="A155" s="55" t="n">
        <f aca="false">C155</f>
        <v>82001553</v>
      </c>
      <c r="B155" s="62" t="s">
        <v>177</v>
      </c>
      <c r="C155" s="63" t="n">
        <v>82001553</v>
      </c>
      <c r="D155" s="58" t="s">
        <v>235</v>
      </c>
      <c r="E155" s="64" t="s">
        <v>236</v>
      </c>
      <c r="F155" s="60" t="s">
        <v>27</v>
      </c>
      <c r="G155" s="61" t="n">
        <v>161</v>
      </c>
    </row>
    <row r="156" customFormat="false" ht="13.8" hidden="false" customHeight="false" outlineLevel="0" collapsed="false">
      <c r="A156" s="55" t="n">
        <f aca="false">C156</f>
        <v>82001588</v>
      </c>
      <c r="B156" s="62" t="s">
        <v>177</v>
      </c>
      <c r="C156" s="63" t="n">
        <v>82001588</v>
      </c>
      <c r="D156" s="77" t="s">
        <v>237</v>
      </c>
      <c r="E156" s="64" t="s">
        <v>238</v>
      </c>
      <c r="F156" s="60" t="s">
        <v>27</v>
      </c>
      <c r="G156" s="61" t="n">
        <v>333</v>
      </c>
    </row>
    <row r="157" customFormat="false" ht="13.8" hidden="false" customHeight="false" outlineLevel="0" collapsed="false">
      <c r="A157" s="55" t="n">
        <f aca="false">C157</f>
        <v>82001618</v>
      </c>
      <c r="B157" s="62" t="s">
        <v>177</v>
      </c>
      <c r="C157" s="63" t="n">
        <v>82001618</v>
      </c>
      <c r="D157" s="58" t="s">
        <v>239</v>
      </c>
      <c r="E157" s="64" t="s">
        <v>236</v>
      </c>
      <c r="F157" s="60" t="s">
        <v>27</v>
      </c>
      <c r="G157" s="61" t="n">
        <v>161</v>
      </c>
    </row>
    <row r="158" customFormat="false" ht="13.8" hidden="false" customHeight="false" outlineLevel="0" collapsed="false">
      <c r="A158" s="55" t="n">
        <f aca="false">C158</f>
        <v>82001596</v>
      </c>
      <c r="B158" s="62" t="s">
        <v>177</v>
      </c>
      <c r="C158" s="63" t="n">
        <v>82001596</v>
      </c>
      <c r="D158" s="58" t="s">
        <v>240</v>
      </c>
      <c r="E158" s="64" t="s">
        <v>238</v>
      </c>
      <c r="F158" s="60" t="s">
        <v>27</v>
      </c>
      <c r="G158" s="61" t="n">
        <v>333</v>
      </c>
    </row>
    <row r="159" customFormat="false" ht="13.8" hidden="false" customHeight="false" outlineLevel="0" collapsed="false">
      <c r="A159" s="55" t="n">
        <f aca="false">C159</f>
        <v>82001634</v>
      </c>
      <c r="B159" s="62" t="s">
        <v>177</v>
      </c>
      <c r="C159" s="63" t="n">
        <v>82001634</v>
      </c>
      <c r="D159" s="58" t="s">
        <v>241</v>
      </c>
      <c r="E159" s="64" t="s">
        <v>242</v>
      </c>
      <c r="F159" s="60" t="s">
        <v>71</v>
      </c>
      <c r="G159" s="61" t="n">
        <v>322</v>
      </c>
    </row>
    <row r="160" customFormat="false" ht="13.8" hidden="false" customHeight="false" outlineLevel="0" collapsed="false">
      <c r="A160" s="55" t="n">
        <f aca="false">C160</f>
        <v>82001707</v>
      </c>
      <c r="B160" s="62" t="s">
        <v>177</v>
      </c>
      <c r="C160" s="63" t="n">
        <v>82001707</v>
      </c>
      <c r="D160" s="58" t="s">
        <v>243</v>
      </c>
      <c r="E160" s="64" t="s">
        <v>236</v>
      </c>
      <c r="F160" s="60" t="s">
        <v>31</v>
      </c>
      <c r="G160" s="61" t="n">
        <v>64</v>
      </c>
    </row>
    <row r="161" customFormat="false" ht="13.8" hidden="false" customHeight="false" outlineLevel="0" collapsed="false">
      <c r="A161" s="55" t="n">
        <f aca="false">C161</f>
        <v>82001715</v>
      </c>
      <c r="B161" s="62" t="s">
        <v>177</v>
      </c>
      <c r="C161" s="63" t="n">
        <v>82001715</v>
      </c>
      <c r="D161" s="58" t="s">
        <v>244</v>
      </c>
      <c r="E161" s="64" t="s">
        <v>236</v>
      </c>
      <c r="F161" s="60" t="s">
        <v>31</v>
      </c>
      <c r="G161" s="61" t="n">
        <v>64</v>
      </c>
    </row>
    <row r="162" customFormat="false" ht="13.8" hidden="false" customHeight="false" outlineLevel="0" collapsed="false">
      <c r="A162" s="55" t="n">
        <f aca="false">C162</f>
        <v>4193</v>
      </c>
      <c r="B162" s="62" t="s">
        <v>245</v>
      </c>
      <c r="C162" s="63" t="n">
        <v>4193</v>
      </c>
      <c r="D162" s="58" t="s">
        <v>246</v>
      </c>
      <c r="E162" s="64" t="s">
        <v>33</v>
      </c>
      <c r="F162" s="60" t="s">
        <v>31</v>
      </c>
      <c r="G162" s="61" t="n">
        <v>157</v>
      </c>
    </row>
    <row r="163" customFormat="false" ht="13.8" hidden="false" customHeight="false" outlineLevel="0" collapsed="false">
      <c r="A163" s="55" t="n">
        <f aca="false">C163</f>
        <v>85400033</v>
      </c>
      <c r="B163" s="62" t="s">
        <v>245</v>
      </c>
      <c r="C163" s="63" t="n">
        <v>85400033</v>
      </c>
      <c r="D163" s="58" t="s">
        <v>247</v>
      </c>
      <c r="E163" s="64" t="s">
        <v>248</v>
      </c>
      <c r="F163" s="60" t="s">
        <v>71</v>
      </c>
      <c r="G163" s="61" t="n">
        <v>212</v>
      </c>
    </row>
    <row r="164" customFormat="false" ht="13.8" hidden="false" customHeight="false" outlineLevel="0" collapsed="false">
      <c r="A164" s="55" t="n">
        <f aca="false">C164</f>
        <v>85400041</v>
      </c>
      <c r="B164" s="62" t="s">
        <v>245</v>
      </c>
      <c r="C164" s="63" t="n">
        <v>85400041</v>
      </c>
      <c r="D164" s="58" t="s">
        <v>249</v>
      </c>
      <c r="E164" s="64" t="s">
        <v>33</v>
      </c>
      <c r="F164" s="60" t="s">
        <v>71</v>
      </c>
      <c r="G164" s="61" t="n">
        <v>212</v>
      </c>
    </row>
    <row r="165" customFormat="false" ht="13.8" hidden="false" customHeight="false" outlineLevel="0" collapsed="false">
      <c r="A165" s="55" t="n">
        <f aca="false">C165</f>
        <v>85400050</v>
      </c>
      <c r="B165" s="62" t="s">
        <v>245</v>
      </c>
      <c r="C165" s="63" t="n">
        <v>85400050</v>
      </c>
      <c r="D165" s="58" t="s">
        <v>250</v>
      </c>
      <c r="E165" s="64" t="s">
        <v>248</v>
      </c>
      <c r="F165" s="60" t="s">
        <v>71</v>
      </c>
      <c r="G165" s="61" t="n">
        <v>212</v>
      </c>
    </row>
    <row r="166" customFormat="false" ht="13.8" hidden="false" customHeight="false" outlineLevel="0" collapsed="false">
      <c r="A166" s="55" t="n">
        <f aca="false">C166</f>
        <v>85400068</v>
      </c>
      <c r="B166" s="65" t="s">
        <v>245</v>
      </c>
      <c r="C166" s="66" t="n">
        <v>85400068</v>
      </c>
      <c r="D166" s="58" t="s">
        <v>251</v>
      </c>
      <c r="E166" s="67" t="s">
        <v>248</v>
      </c>
      <c r="F166" s="60" t="s">
        <v>71</v>
      </c>
      <c r="G166" s="61" t="n">
        <v>212</v>
      </c>
    </row>
    <row r="167" customFormat="false" ht="13.8" hidden="false" customHeight="false" outlineLevel="0" collapsed="false">
      <c r="A167" s="55" t="n">
        <f aca="false">C167</f>
        <v>85400076</v>
      </c>
      <c r="B167" s="78" t="s">
        <v>245</v>
      </c>
      <c r="C167" s="72" t="n">
        <v>85400076</v>
      </c>
      <c r="D167" s="77" t="s">
        <v>252</v>
      </c>
      <c r="E167" s="73" t="s">
        <v>253</v>
      </c>
      <c r="F167" s="60" t="s">
        <v>31</v>
      </c>
      <c r="G167" s="61" t="n">
        <v>154</v>
      </c>
    </row>
    <row r="168" customFormat="false" ht="13.8" hidden="false" customHeight="false" outlineLevel="0" collapsed="false">
      <c r="A168" s="55" t="n">
        <f aca="false">C168</f>
        <v>85400084</v>
      </c>
      <c r="B168" s="69" t="s">
        <v>245</v>
      </c>
      <c r="C168" s="63" t="n">
        <v>85400084</v>
      </c>
      <c r="D168" s="77" t="s">
        <v>254</v>
      </c>
      <c r="E168" s="64" t="s">
        <v>253</v>
      </c>
      <c r="F168" s="60" t="s">
        <v>31</v>
      </c>
      <c r="G168" s="61" t="n">
        <v>154</v>
      </c>
    </row>
    <row r="169" customFormat="false" ht="13.8" hidden="false" customHeight="false" outlineLevel="0" collapsed="false">
      <c r="A169" s="55" t="n">
        <f aca="false">C169</f>
        <v>85400092</v>
      </c>
      <c r="B169" s="69" t="s">
        <v>245</v>
      </c>
      <c r="C169" s="63" t="n">
        <v>85400092</v>
      </c>
      <c r="D169" s="77" t="s">
        <v>255</v>
      </c>
      <c r="E169" s="64" t="s">
        <v>253</v>
      </c>
      <c r="F169" s="60" t="s">
        <v>31</v>
      </c>
      <c r="G169" s="61" t="n">
        <v>583</v>
      </c>
    </row>
    <row r="170" customFormat="false" ht="13.8" hidden="false" customHeight="false" outlineLevel="0" collapsed="false">
      <c r="A170" s="55" t="n">
        <f aca="false">C170</f>
        <v>85400106</v>
      </c>
      <c r="B170" s="69" t="s">
        <v>245</v>
      </c>
      <c r="C170" s="63" t="n">
        <v>85400106</v>
      </c>
      <c r="D170" s="77" t="s">
        <v>256</v>
      </c>
      <c r="E170" s="64" t="s">
        <v>253</v>
      </c>
      <c r="F170" s="60" t="s">
        <v>31</v>
      </c>
      <c r="G170" s="61" t="n">
        <v>2166</v>
      </c>
    </row>
    <row r="171" customFormat="false" ht="13.8" hidden="false" customHeight="false" outlineLevel="0" collapsed="false">
      <c r="A171" s="55" t="n">
        <f aca="false">C171</f>
        <v>85400114</v>
      </c>
      <c r="B171" s="69" t="s">
        <v>245</v>
      </c>
      <c r="C171" s="63" t="n">
        <v>85400114</v>
      </c>
      <c r="D171" s="77" t="s">
        <v>257</v>
      </c>
      <c r="E171" s="64" t="s">
        <v>253</v>
      </c>
      <c r="F171" s="60" t="s">
        <v>258</v>
      </c>
      <c r="G171" s="61" t="n">
        <v>472</v>
      </c>
    </row>
    <row r="172" customFormat="false" ht="13.8" hidden="false" customHeight="false" outlineLevel="0" collapsed="false">
      <c r="A172" s="55" t="n">
        <f aca="false">C172</f>
        <v>85400149</v>
      </c>
      <c r="B172" s="69" t="s">
        <v>245</v>
      </c>
      <c r="C172" s="63" t="n">
        <v>85400149</v>
      </c>
      <c r="D172" s="58" t="s">
        <v>259</v>
      </c>
      <c r="E172" s="64" t="s">
        <v>260</v>
      </c>
      <c r="F172" s="60" t="s">
        <v>261</v>
      </c>
      <c r="G172" s="61" t="n">
        <v>472</v>
      </c>
    </row>
    <row r="173" customFormat="false" ht="13.8" hidden="false" customHeight="false" outlineLevel="0" collapsed="false">
      <c r="A173" s="55" t="n">
        <f aca="false">C173</f>
        <v>85400165</v>
      </c>
      <c r="B173" s="69" t="s">
        <v>245</v>
      </c>
      <c r="C173" s="63" t="n">
        <v>85400165</v>
      </c>
      <c r="D173" s="58" t="s">
        <v>262</v>
      </c>
      <c r="E173" s="64" t="s">
        <v>253</v>
      </c>
      <c r="F173" s="60" t="s">
        <v>31</v>
      </c>
      <c r="G173" s="61" t="n">
        <v>872</v>
      </c>
    </row>
    <row r="174" customFormat="false" ht="13.8" hidden="false" customHeight="false" outlineLevel="0" collapsed="false">
      <c r="A174" s="55" t="n">
        <f aca="false">C174</f>
        <v>85400173</v>
      </c>
      <c r="B174" s="69" t="s">
        <v>245</v>
      </c>
      <c r="C174" s="63" t="n">
        <v>85400173</v>
      </c>
      <c r="D174" s="77" t="s">
        <v>263</v>
      </c>
      <c r="E174" s="64" t="s">
        <v>253</v>
      </c>
      <c r="F174" s="60" t="s">
        <v>31</v>
      </c>
      <c r="G174" s="61" t="n">
        <v>872</v>
      </c>
    </row>
    <row r="175" customFormat="false" ht="13.8" hidden="false" customHeight="false" outlineLevel="0" collapsed="false">
      <c r="A175" s="55" t="n">
        <f aca="false">C175</f>
        <v>85400157</v>
      </c>
      <c r="B175" s="69" t="s">
        <v>245</v>
      </c>
      <c r="C175" s="63" t="n">
        <v>85400157</v>
      </c>
      <c r="D175" s="77" t="s">
        <v>264</v>
      </c>
      <c r="E175" s="64" t="s">
        <v>253</v>
      </c>
      <c r="F175" s="60" t="s">
        <v>31</v>
      </c>
      <c r="G175" s="61" t="n">
        <v>1343</v>
      </c>
    </row>
    <row r="176" customFormat="false" ht="13.8" hidden="false" customHeight="false" outlineLevel="0" collapsed="false">
      <c r="A176" s="55" t="n">
        <f aca="false">C176</f>
        <v>85500038</v>
      </c>
      <c r="B176" s="69" t="s">
        <v>245</v>
      </c>
      <c r="C176" s="63" t="n">
        <v>85500038</v>
      </c>
      <c r="D176" s="58" t="s">
        <v>265</v>
      </c>
      <c r="E176" s="64" t="s">
        <v>266</v>
      </c>
      <c r="F176" s="60" t="s">
        <v>31</v>
      </c>
      <c r="G176" s="61" t="n">
        <v>2132</v>
      </c>
    </row>
    <row r="177" customFormat="false" ht="13.8" hidden="false" customHeight="false" outlineLevel="0" collapsed="false">
      <c r="A177" s="55" t="n">
        <f aca="false">C177</f>
        <v>81000243</v>
      </c>
      <c r="B177" s="69" t="s">
        <v>245</v>
      </c>
      <c r="C177" s="63" t="n">
        <v>81000243</v>
      </c>
      <c r="D177" s="58" t="s">
        <v>267</v>
      </c>
      <c r="E177" s="64" t="s">
        <v>33</v>
      </c>
      <c r="F177" s="60" t="s">
        <v>31</v>
      </c>
      <c r="G177" s="61" t="n">
        <v>34</v>
      </c>
    </row>
    <row r="178" customFormat="false" ht="13.8" hidden="false" customHeight="false" outlineLevel="0" collapsed="false">
      <c r="A178" s="55" t="n">
        <f aca="false">C178</f>
        <v>4270</v>
      </c>
      <c r="B178" s="69" t="s">
        <v>245</v>
      </c>
      <c r="C178" s="63" t="n">
        <v>4270</v>
      </c>
      <c r="D178" s="77" t="s">
        <v>268</v>
      </c>
      <c r="E178" s="64" t="s">
        <v>33</v>
      </c>
      <c r="F178" s="60" t="s">
        <v>31</v>
      </c>
      <c r="G178" s="61" t="n">
        <v>266</v>
      </c>
    </row>
    <row r="179" customFormat="false" ht="13.8" hidden="false" customHeight="false" outlineLevel="0" collapsed="false">
      <c r="A179" s="55" t="n">
        <f aca="false">C179</f>
        <v>85400181</v>
      </c>
      <c r="B179" s="69" t="s">
        <v>245</v>
      </c>
      <c r="C179" s="63" t="n">
        <v>85400181</v>
      </c>
      <c r="D179" s="77" t="s">
        <v>269</v>
      </c>
      <c r="E179" s="64" t="s">
        <v>253</v>
      </c>
      <c r="F179" s="60" t="s">
        <v>31</v>
      </c>
      <c r="G179" s="61" t="n">
        <v>2166</v>
      </c>
    </row>
    <row r="180" customFormat="false" ht="13.8" hidden="false" customHeight="false" outlineLevel="0" collapsed="false">
      <c r="A180" s="55" t="n">
        <f aca="false">C180</f>
        <v>85400190</v>
      </c>
      <c r="B180" s="69" t="s">
        <v>245</v>
      </c>
      <c r="C180" s="63" t="n">
        <v>85400190</v>
      </c>
      <c r="D180" s="77" t="s">
        <v>270</v>
      </c>
      <c r="E180" s="64" t="s">
        <v>116</v>
      </c>
      <c r="F180" s="60" t="s">
        <v>31</v>
      </c>
      <c r="G180" s="61" t="n">
        <v>847</v>
      </c>
    </row>
    <row r="181" customFormat="false" ht="13.8" hidden="false" customHeight="false" outlineLevel="0" collapsed="false">
      <c r="A181" s="55" t="n">
        <f aca="false">C181</f>
        <v>4192</v>
      </c>
      <c r="B181" s="69" t="s">
        <v>245</v>
      </c>
      <c r="C181" s="63" t="n">
        <v>4192</v>
      </c>
      <c r="D181" s="77" t="s">
        <v>271</v>
      </c>
      <c r="E181" s="64" t="s">
        <v>33</v>
      </c>
      <c r="F181" s="60" t="s">
        <v>31</v>
      </c>
      <c r="G181" s="61" t="n">
        <v>709</v>
      </c>
    </row>
    <row r="182" customFormat="false" ht="13.8" hidden="false" customHeight="false" outlineLevel="0" collapsed="false">
      <c r="A182" s="55" t="n">
        <f aca="false">C182</f>
        <v>85400211</v>
      </c>
      <c r="B182" s="69" t="s">
        <v>245</v>
      </c>
      <c r="C182" s="63" t="n">
        <v>85400211</v>
      </c>
      <c r="D182" s="77" t="s">
        <v>272</v>
      </c>
      <c r="E182" s="64" t="s">
        <v>273</v>
      </c>
      <c r="F182" s="60" t="s">
        <v>31</v>
      </c>
      <c r="G182" s="61" t="n">
        <v>134</v>
      </c>
    </row>
    <row r="183" customFormat="false" ht="13.8" hidden="false" customHeight="false" outlineLevel="0" collapsed="false">
      <c r="A183" s="55" t="n">
        <f aca="false">C183</f>
        <v>85400220</v>
      </c>
      <c r="B183" s="69" t="s">
        <v>245</v>
      </c>
      <c r="C183" s="63" t="n">
        <v>85400220</v>
      </c>
      <c r="D183" s="77" t="s">
        <v>274</v>
      </c>
      <c r="E183" s="64" t="s">
        <v>260</v>
      </c>
      <c r="F183" s="60" t="s">
        <v>31</v>
      </c>
      <c r="G183" s="61" t="n">
        <v>299</v>
      </c>
    </row>
    <row r="184" customFormat="false" ht="13.8" hidden="false" customHeight="false" outlineLevel="0" collapsed="false">
      <c r="A184" s="55" t="n">
        <f aca="false">C184</f>
        <v>85400246</v>
      </c>
      <c r="B184" s="69" t="s">
        <v>245</v>
      </c>
      <c r="C184" s="63" t="n">
        <v>85400246</v>
      </c>
      <c r="D184" s="77" t="s">
        <v>275</v>
      </c>
      <c r="E184" s="64" t="s">
        <v>276</v>
      </c>
      <c r="F184" s="60" t="s">
        <v>27</v>
      </c>
      <c r="G184" s="61" t="n">
        <v>672</v>
      </c>
    </row>
    <row r="185" customFormat="false" ht="13.8" hidden="false" customHeight="false" outlineLevel="0" collapsed="false">
      <c r="A185" s="55" t="n">
        <f aca="false">C185</f>
        <v>85400254</v>
      </c>
      <c r="B185" s="69" t="s">
        <v>245</v>
      </c>
      <c r="C185" s="63" t="n">
        <v>85400254</v>
      </c>
      <c r="D185" s="77" t="s">
        <v>277</v>
      </c>
      <c r="E185" s="64" t="s">
        <v>276</v>
      </c>
      <c r="F185" s="60" t="s">
        <v>27</v>
      </c>
      <c r="G185" s="61" t="n">
        <v>672</v>
      </c>
    </row>
    <row r="186" customFormat="false" ht="13.8" hidden="false" customHeight="false" outlineLevel="0" collapsed="false">
      <c r="A186" s="55" t="n">
        <f aca="false">C186</f>
        <v>85400262</v>
      </c>
      <c r="B186" s="69" t="s">
        <v>245</v>
      </c>
      <c r="C186" s="63" t="n">
        <v>85400262</v>
      </c>
      <c r="D186" s="77" t="s">
        <v>278</v>
      </c>
      <c r="E186" s="64" t="s">
        <v>279</v>
      </c>
      <c r="F186" s="60" t="s">
        <v>31</v>
      </c>
      <c r="G186" s="61" t="n">
        <v>118</v>
      </c>
    </row>
    <row r="187" customFormat="false" ht="13.8" hidden="false" customHeight="false" outlineLevel="0" collapsed="false">
      <c r="A187" s="55" t="n">
        <f aca="false">C187</f>
        <v>85400270</v>
      </c>
      <c r="B187" s="69" t="s">
        <v>245</v>
      </c>
      <c r="C187" s="63" t="n">
        <v>85400270</v>
      </c>
      <c r="D187" s="58" t="s">
        <v>280</v>
      </c>
      <c r="E187" s="64" t="s">
        <v>281</v>
      </c>
      <c r="F187" s="60" t="s">
        <v>27</v>
      </c>
      <c r="G187" s="61" t="n">
        <v>733</v>
      </c>
    </row>
    <row r="188" customFormat="false" ht="13.8" hidden="false" customHeight="false" outlineLevel="0" collapsed="false">
      <c r="A188" s="55" t="n">
        <f aca="false">C188</f>
        <v>85400289</v>
      </c>
      <c r="B188" s="69" t="s">
        <v>245</v>
      </c>
      <c r="C188" s="63" t="n">
        <v>85400289</v>
      </c>
      <c r="D188" s="58" t="s">
        <v>282</v>
      </c>
      <c r="E188" s="64" t="s">
        <v>253</v>
      </c>
      <c r="F188" s="60" t="s">
        <v>31</v>
      </c>
      <c r="G188" s="61" t="n">
        <v>882</v>
      </c>
    </row>
    <row r="189" customFormat="false" ht="13.8" hidden="false" customHeight="false" outlineLevel="0" collapsed="false">
      <c r="A189" s="55" t="n">
        <f aca="false">C189</f>
        <v>85400300</v>
      </c>
      <c r="B189" s="69" t="s">
        <v>245</v>
      </c>
      <c r="C189" s="63" t="n">
        <v>85400300</v>
      </c>
      <c r="D189" s="77" t="s">
        <v>283</v>
      </c>
      <c r="E189" s="64" t="s">
        <v>253</v>
      </c>
      <c r="F189" s="60" t="s">
        <v>31</v>
      </c>
      <c r="G189" s="61" t="n">
        <v>2964</v>
      </c>
    </row>
    <row r="190" customFormat="false" ht="13.8" hidden="false" customHeight="false" outlineLevel="0" collapsed="false">
      <c r="A190" s="55" t="n">
        <f aca="false">C190</f>
        <v>85400319</v>
      </c>
      <c r="B190" s="69" t="s">
        <v>245</v>
      </c>
      <c r="C190" s="63" t="n">
        <v>85400319</v>
      </c>
      <c r="D190" s="77" t="s">
        <v>284</v>
      </c>
      <c r="E190" s="64" t="s">
        <v>253</v>
      </c>
      <c r="F190" s="60" t="s">
        <v>31</v>
      </c>
      <c r="G190" s="61" t="n">
        <v>1471</v>
      </c>
    </row>
    <row r="191" customFormat="false" ht="13.8" hidden="false" customHeight="false" outlineLevel="0" collapsed="false">
      <c r="A191" s="55" t="n">
        <f aca="false">C191</f>
        <v>85400343</v>
      </c>
      <c r="B191" s="69" t="s">
        <v>245</v>
      </c>
      <c r="C191" s="63" t="n">
        <v>85400343</v>
      </c>
      <c r="D191" s="58" t="s">
        <v>285</v>
      </c>
      <c r="E191" s="64" t="s">
        <v>253</v>
      </c>
      <c r="F191" s="60" t="s">
        <v>31</v>
      </c>
      <c r="G191" s="61" t="n">
        <v>866</v>
      </c>
    </row>
    <row r="192" customFormat="false" ht="13.8" hidden="false" customHeight="false" outlineLevel="0" collapsed="false">
      <c r="A192" s="55" t="n">
        <f aca="false">C192</f>
        <v>85400360</v>
      </c>
      <c r="B192" s="69" t="s">
        <v>245</v>
      </c>
      <c r="C192" s="63" t="n">
        <v>85400360</v>
      </c>
      <c r="D192" s="58" t="s">
        <v>286</v>
      </c>
      <c r="E192" s="64" t="s">
        <v>253</v>
      </c>
      <c r="F192" s="60" t="s">
        <v>161</v>
      </c>
      <c r="G192" s="61" t="n">
        <v>1680</v>
      </c>
    </row>
    <row r="193" customFormat="false" ht="13.8" hidden="false" customHeight="false" outlineLevel="0" collapsed="false">
      <c r="A193" s="55" t="n">
        <f aca="false">C193</f>
        <v>85400394</v>
      </c>
      <c r="B193" s="69" t="s">
        <v>245</v>
      </c>
      <c r="C193" s="63" t="n">
        <v>85400394</v>
      </c>
      <c r="D193" s="77" t="s">
        <v>287</v>
      </c>
      <c r="E193" s="64" t="s">
        <v>288</v>
      </c>
      <c r="F193" s="60" t="s">
        <v>71</v>
      </c>
      <c r="G193" s="61" t="n">
        <v>555</v>
      </c>
    </row>
    <row r="194" customFormat="false" ht="13.8" hidden="false" customHeight="false" outlineLevel="0" collapsed="false">
      <c r="A194" s="55" t="n">
        <f aca="false">C194</f>
        <v>85400386</v>
      </c>
      <c r="B194" s="69" t="s">
        <v>245</v>
      </c>
      <c r="C194" s="63" t="n">
        <v>85400386</v>
      </c>
      <c r="D194" s="77" t="s">
        <v>289</v>
      </c>
      <c r="E194" s="64" t="s">
        <v>288</v>
      </c>
      <c r="F194" s="60" t="s">
        <v>71</v>
      </c>
      <c r="G194" s="61" t="n">
        <v>1698</v>
      </c>
    </row>
    <row r="195" customFormat="false" ht="13.8" hidden="false" customHeight="false" outlineLevel="0" collapsed="false">
      <c r="A195" s="55" t="n">
        <f aca="false">C195</f>
        <v>85400378</v>
      </c>
      <c r="B195" s="69" t="s">
        <v>245</v>
      </c>
      <c r="C195" s="63" t="n">
        <v>85400378</v>
      </c>
      <c r="D195" s="77" t="s">
        <v>290</v>
      </c>
      <c r="E195" s="64" t="s">
        <v>288</v>
      </c>
      <c r="F195" s="60" t="s">
        <v>71</v>
      </c>
      <c r="G195" s="61" t="n">
        <v>2492</v>
      </c>
    </row>
    <row r="196" customFormat="false" ht="13.8" hidden="false" customHeight="false" outlineLevel="0" collapsed="false">
      <c r="A196" s="55" t="n">
        <f aca="false">C196</f>
        <v>85400408</v>
      </c>
      <c r="B196" s="69" t="s">
        <v>245</v>
      </c>
      <c r="C196" s="63" t="n">
        <v>85400408</v>
      </c>
      <c r="D196" s="77" t="s">
        <v>291</v>
      </c>
      <c r="E196" s="64" t="s">
        <v>292</v>
      </c>
      <c r="F196" s="60" t="s">
        <v>71</v>
      </c>
      <c r="G196" s="61" t="n">
        <v>1578</v>
      </c>
    </row>
    <row r="197" customFormat="false" ht="13.8" hidden="false" customHeight="false" outlineLevel="0" collapsed="false">
      <c r="A197" s="55" t="n">
        <f aca="false">C197</f>
        <v>85400416</v>
      </c>
      <c r="B197" s="69" t="s">
        <v>245</v>
      </c>
      <c r="C197" s="63" t="n">
        <v>85400416</v>
      </c>
      <c r="D197" s="77" t="s">
        <v>293</v>
      </c>
      <c r="E197" s="64" t="s">
        <v>292</v>
      </c>
      <c r="F197" s="60" t="s">
        <v>71</v>
      </c>
      <c r="G197" s="61" t="n">
        <v>1277</v>
      </c>
    </row>
    <row r="198" customFormat="false" ht="13.8" hidden="false" customHeight="false" outlineLevel="0" collapsed="false">
      <c r="A198" s="55" t="n">
        <f aca="false">C198</f>
        <v>85400424</v>
      </c>
      <c r="B198" s="69" t="s">
        <v>245</v>
      </c>
      <c r="C198" s="63" t="n">
        <v>85400424</v>
      </c>
      <c r="D198" s="77" t="s">
        <v>294</v>
      </c>
      <c r="E198" s="64" t="s">
        <v>292</v>
      </c>
      <c r="F198" s="60" t="s">
        <v>71</v>
      </c>
      <c r="G198" s="61" t="n">
        <v>1578</v>
      </c>
    </row>
    <row r="199" customFormat="false" ht="13.8" hidden="false" customHeight="false" outlineLevel="0" collapsed="false">
      <c r="A199" s="55" t="n">
        <f aca="false">C199</f>
        <v>85400483</v>
      </c>
      <c r="B199" s="69" t="s">
        <v>245</v>
      </c>
      <c r="C199" s="63" t="n">
        <v>85400483</v>
      </c>
      <c r="D199" s="77" t="s">
        <v>295</v>
      </c>
      <c r="E199" s="64" t="s">
        <v>33</v>
      </c>
      <c r="F199" s="60" t="s">
        <v>71</v>
      </c>
      <c r="G199" s="61" t="n">
        <v>364</v>
      </c>
    </row>
    <row r="200" customFormat="false" ht="13.8" hidden="false" customHeight="false" outlineLevel="0" collapsed="false">
      <c r="A200" s="55" t="n">
        <f aca="false">C200</f>
        <v>85400491</v>
      </c>
      <c r="B200" s="69" t="s">
        <v>245</v>
      </c>
      <c r="C200" s="63" t="n">
        <v>85400491</v>
      </c>
      <c r="D200" s="77" t="s">
        <v>296</v>
      </c>
      <c r="E200" s="64" t="s">
        <v>33</v>
      </c>
      <c r="F200" s="60" t="s">
        <v>71</v>
      </c>
      <c r="G200" s="61" t="n">
        <v>364</v>
      </c>
    </row>
    <row r="201" customFormat="false" ht="13.8" hidden="false" customHeight="false" outlineLevel="0" collapsed="false">
      <c r="A201" s="55" t="n">
        <f aca="false">C201</f>
        <v>85400513</v>
      </c>
      <c r="B201" s="69" t="s">
        <v>245</v>
      </c>
      <c r="C201" s="63" t="n">
        <v>85400513</v>
      </c>
      <c r="D201" s="77" t="s">
        <v>297</v>
      </c>
      <c r="E201" s="64" t="s">
        <v>298</v>
      </c>
      <c r="F201" s="60" t="s">
        <v>31</v>
      </c>
      <c r="G201" s="61" t="n">
        <v>1554</v>
      </c>
    </row>
    <row r="202" customFormat="false" ht="13.8" hidden="false" customHeight="false" outlineLevel="0" collapsed="false">
      <c r="A202" s="55" t="n">
        <f aca="false">C202</f>
        <v>85400521</v>
      </c>
      <c r="B202" s="69" t="s">
        <v>245</v>
      </c>
      <c r="C202" s="63" t="n">
        <v>85400521</v>
      </c>
      <c r="D202" s="77" t="s">
        <v>299</v>
      </c>
      <c r="E202" s="64" t="s">
        <v>298</v>
      </c>
      <c r="F202" s="60" t="s">
        <v>31</v>
      </c>
      <c r="G202" s="61" t="n">
        <v>1554</v>
      </c>
    </row>
    <row r="203" customFormat="false" ht="13.8" hidden="false" customHeight="false" outlineLevel="0" collapsed="false">
      <c r="A203" s="55" t="n">
        <f aca="false">C203</f>
        <v>85400530</v>
      </c>
      <c r="B203" s="69" t="s">
        <v>245</v>
      </c>
      <c r="C203" s="63" t="n">
        <v>85400530</v>
      </c>
      <c r="D203" s="77" t="s">
        <v>300</v>
      </c>
      <c r="E203" s="64" t="s">
        <v>301</v>
      </c>
      <c r="F203" s="60" t="s">
        <v>31</v>
      </c>
      <c r="G203" s="61" t="n">
        <v>761</v>
      </c>
    </row>
    <row r="204" customFormat="false" ht="13.8" hidden="false" customHeight="false" outlineLevel="0" collapsed="false">
      <c r="A204" s="55" t="n">
        <f aca="false">C204</f>
        <v>85400548</v>
      </c>
      <c r="B204" s="69" t="s">
        <v>245</v>
      </c>
      <c r="C204" s="63" t="n">
        <v>85400548</v>
      </c>
      <c r="D204" s="77" t="s">
        <v>302</v>
      </c>
      <c r="E204" s="64" t="s">
        <v>301</v>
      </c>
      <c r="F204" s="60" t="s">
        <v>31</v>
      </c>
      <c r="G204" s="61" t="n">
        <v>761</v>
      </c>
    </row>
    <row r="205" customFormat="false" ht="13.8" hidden="false" customHeight="false" outlineLevel="0" collapsed="false">
      <c r="A205" s="55" t="n">
        <f aca="false">C205</f>
        <v>85400556</v>
      </c>
      <c r="B205" s="69" t="s">
        <v>245</v>
      </c>
      <c r="C205" s="63" t="n">
        <v>85400556</v>
      </c>
      <c r="D205" s="77" t="s">
        <v>303</v>
      </c>
      <c r="E205" s="64" t="s">
        <v>304</v>
      </c>
      <c r="F205" s="60" t="s">
        <v>31</v>
      </c>
      <c r="G205" s="61" t="n">
        <v>472</v>
      </c>
    </row>
    <row r="206" customFormat="false" ht="13.8" hidden="false" customHeight="false" outlineLevel="0" collapsed="false">
      <c r="A206" s="55" t="n">
        <f aca="false">C206</f>
        <v>4194</v>
      </c>
      <c r="B206" s="69" t="s">
        <v>245</v>
      </c>
      <c r="C206" s="63" t="n">
        <v>4194</v>
      </c>
      <c r="D206" s="77" t="s">
        <v>305</v>
      </c>
      <c r="E206" s="64" t="s">
        <v>33</v>
      </c>
      <c r="F206" s="60" t="s">
        <v>31</v>
      </c>
      <c r="G206" s="61" t="n">
        <v>358</v>
      </c>
    </row>
    <row r="207" customFormat="false" ht="13.8" hidden="false" customHeight="false" outlineLevel="0" collapsed="false">
      <c r="A207" s="55" t="n">
        <f aca="false">C207</f>
        <v>86000357</v>
      </c>
      <c r="B207" s="69" t="s">
        <v>306</v>
      </c>
      <c r="C207" s="63" t="n">
        <v>86000357</v>
      </c>
      <c r="D207" s="77" t="s">
        <v>307</v>
      </c>
      <c r="E207" s="64" t="s">
        <v>33</v>
      </c>
      <c r="F207" s="60" t="s">
        <v>27</v>
      </c>
      <c r="G207" s="61" t="n">
        <v>260</v>
      </c>
    </row>
    <row r="208" customFormat="false" ht="13.8" hidden="false" customHeight="false" outlineLevel="0" collapsed="false">
      <c r="A208" s="55" t="n">
        <f aca="false">C208</f>
        <v>6150</v>
      </c>
      <c r="B208" s="69" t="s">
        <v>306</v>
      </c>
      <c r="C208" s="63" t="n">
        <v>6150</v>
      </c>
      <c r="D208" s="77" t="s">
        <v>308</v>
      </c>
      <c r="E208" s="64" t="s">
        <v>33</v>
      </c>
      <c r="F208" s="60" t="s">
        <v>27</v>
      </c>
      <c r="G208" s="61" t="n">
        <v>260</v>
      </c>
    </row>
    <row r="209" customFormat="false" ht="13.8" hidden="false" customHeight="false" outlineLevel="0" collapsed="false">
      <c r="A209" s="55"/>
      <c r="B209" s="90"/>
      <c r="C209" s="91"/>
      <c r="D209" s="92"/>
      <c r="E209" s="92"/>
      <c r="F209" s="92"/>
      <c r="G209" s="92"/>
    </row>
    <row r="210" customFormat="false" ht="13.8" hidden="false" customHeight="false" outlineLevel="0" collapsed="false">
      <c r="A210" s="55"/>
      <c r="B210" s="70"/>
      <c r="C210" s="93"/>
      <c r="D210" s="94"/>
      <c r="E210" s="95"/>
      <c r="F210" s="95"/>
      <c r="G210" s="95"/>
    </row>
  </sheetData>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33</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2022-05-30T20:03:10Z</dcterms:created>
  <dc:creator>Ivan Cesar Vaghini</dc:creator>
  <dc:description/>
  <dc:language>pt-BR</dc:language>
  <cp:lastModifiedBy/>
  <cp:lastPrinted>2023-11-21T11:17:27Z</cp:lastPrinted>
  <dcterms:modified xsi:type="dcterms:W3CDTF">2025-09-06T14:54:05Z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